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5385" activeTab="1"/>
  </bookViews>
  <sheets>
    <sheet name="Plan1" sheetId="1" r:id="rId1"/>
    <sheet name="CLOCALC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<sst xmlns="http://schemas.openxmlformats.org/spreadsheetml/2006/main" count="103" uniqueCount="64">
  <si>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v.a.</t>
  </si>
  <si>
    <t>c.o.</t>
  </si>
  <si>
    <t>Vol.</t>
  </si>
  <si>
    <t>Jeffrey</t>
  </si>
  <si>
    <t xml:space="preserve">  &amp;   Hum</t>
  </si>
  <si>
    <t>phrey</t>
  </si>
  <si>
    <t>Lore</t>
  </si>
  <si>
    <t>nzen</t>
  </si>
  <si>
    <t>Lorenzen</t>
  </si>
  <si>
    <t>Pars&amp; Strick</t>
  </si>
  <si>
    <t>%Cl ativa</t>
  </si>
  <si>
    <t>480/665</t>
  </si>
  <si>
    <t>amostra</t>
  </si>
  <si>
    <t>750 nm</t>
  </si>
  <si>
    <t>665 nm</t>
  </si>
  <si>
    <t>664 nm</t>
  </si>
  <si>
    <t>647 nm</t>
  </si>
  <si>
    <t>645 nm</t>
  </si>
  <si>
    <t>630 nm</t>
  </si>
  <si>
    <t>510 nm</t>
  </si>
  <si>
    <t>480 nm</t>
  </si>
  <si>
    <t>750  a</t>
  </si>
  <si>
    <t>665  a</t>
  </si>
  <si>
    <t>(ml)</t>
  </si>
  <si>
    <t>(cm)</t>
  </si>
  <si>
    <t>Filt.(ml)</t>
  </si>
  <si>
    <t xml:space="preserve">Cl a </t>
  </si>
  <si>
    <t>Cl b</t>
  </si>
  <si>
    <t>Cl c</t>
  </si>
  <si>
    <t>Cl a</t>
  </si>
  <si>
    <t xml:space="preserve">Feo a </t>
  </si>
  <si>
    <t>Cl tot</t>
  </si>
  <si>
    <t>Carot.</t>
  </si>
  <si>
    <t>Tetras.</t>
  </si>
  <si>
    <t>Synec.</t>
  </si>
  <si>
    <t>IOB 127- Cálculo de clorofilas, feopigmentos-a e carotenóides</t>
  </si>
  <si>
    <t>Sk cost</t>
  </si>
  <si>
    <t>Proroc</t>
  </si>
  <si>
    <t xml:space="preserve">Grupo 6 </t>
  </si>
  <si>
    <t>Monocromático</t>
  </si>
  <si>
    <t>Médias</t>
  </si>
  <si>
    <t>Tetras. (G2)</t>
  </si>
  <si>
    <t>Sk cost (G1)</t>
  </si>
  <si>
    <t>Proroc. (G3)</t>
  </si>
  <si>
    <t>Synec. (G4)</t>
  </si>
  <si>
    <t>Sk. cost. (G5)</t>
  </si>
  <si>
    <t>Tetras. (G7)</t>
  </si>
  <si>
    <t>Sk. cost. (G8)</t>
  </si>
  <si>
    <t>Proroc. (G9)</t>
  </si>
  <si>
    <t>(mg/m3)</t>
  </si>
  <si>
    <t xml:space="preserve"> </t>
  </si>
  <si>
    <t>***********</t>
  </si>
  <si>
    <t>Tetraselmis</t>
  </si>
  <si>
    <t>Skeletonema</t>
  </si>
  <si>
    <t>Prorocentrum</t>
  </si>
  <si>
    <t>Synechococcus</t>
  </si>
  <si>
    <t>%Cl-a ativa</t>
  </si>
  <si>
    <t>Carotenóides</t>
  </si>
  <si>
    <t>************</t>
  </si>
  <si>
    <t>Tricromático</t>
  </si>
  <si>
    <t xml:space="preserve">branco de cuba </t>
  </si>
  <si>
    <t>* valores negativos são considerados zero</t>
  </si>
  <si>
    <t>Referência da razão 480/665</t>
  </si>
  <si>
    <t>HEATH, M.R.; RICHARDSON, K. &amp; KIORBOE, T. 1990. Optical assessment of phytoplankton nutrient depletion. J. Plank.Res., 12 (2):381-396.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</si>
</sst>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 horizontal="center"/>
    </xf>
    <xf numFmtId="2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0" fontId="0" fillId="10" borderId="0" xfId="0" applyFill="1" applyAlignment="1">
      <alignment/>
    </xf>
    <xf numFmtId="1" fontId="0" fillId="10" borderId="0" xfId="0" applyNumberFormat="1" applyFill="1" applyAlignment="1">
      <alignment/>
    </xf>
    <xf numFmtId="0" fontId="0" fillId="10" borderId="0" xfId="0" applyFill="1" applyAlignment="1">
      <alignment horizontal="right"/>
    </xf>
    <xf numFmtId="182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18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4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41" fillId="34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0" fillId="1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8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41" fillId="2" borderId="0" xfId="0" applyNumberFormat="1" applyFont="1" applyFill="1" applyAlignment="1">
      <alignment/>
    </xf>
    <xf numFmtId="2" fontId="41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2" fontId="41" fillId="35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41" fillId="0" borderId="0" xfId="0" applyNumberFormat="1" applyFont="1" applyAlignment="1">
      <alignment/>
    </xf>
    <xf numFmtId="1" fontId="0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quotePrefix="1">
      <alignment horizontal="center"/>
    </xf>
    <xf numFmtId="1" fontId="0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L1">
      <selection activeCell="Q22" sqref="Q22"/>
    </sheetView>
  </sheetViews>
  <sheetFormatPr defaultColWidth="9.140625" defaultRowHeight="12.75"/>
  <cols>
    <col min="1" max="1" width="12.421875" style="0" customWidth="1"/>
    <col min="14" max="14" width="14.421875" style="0" customWidth="1"/>
    <col min="15" max="17" width="9.140625" style="7" customWidth="1"/>
    <col min="18" max="18" width="5.8515625" style="7" customWidth="1"/>
    <col min="19" max="21" width="9.140625" style="7" customWidth="1"/>
    <col min="22" max="22" width="12.00390625" style="7" customWidth="1"/>
    <col min="23" max="25" width="9.140625" style="7" customWidth="1"/>
  </cols>
  <sheetData>
    <row r="1" spans="15:19" ht="12.75">
      <c r="O1" s="18" t="s">
        <v>59</v>
      </c>
      <c r="S1" s="18" t="s">
        <v>39</v>
      </c>
    </row>
    <row r="2" spans="1:23" ht="12.75">
      <c r="A2" s="9" t="s">
        <v>12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5" t="s">
        <v>21</v>
      </c>
      <c r="K2" s="15" t="s">
        <v>22</v>
      </c>
      <c r="L2" s="2" t="s">
        <v>23</v>
      </c>
      <c r="M2" s="2" t="s">
        <v>24</v>
      </c>
      <c r="N2" s="6" t="s">
        <v>25</v>
      </c>
      <c r="O2" s="48" t="s">
        <v>26</v>
      </c>
      <c r="P2" s="48" t="s">
        <v>27</v>
      </c>
      <c r="Q2" s="48" t="s">
        <v>28</v>
      </c>
      <c r="R2" s="48"/>
      <c r="S2" s="48" t="s">
        <v>29</v>
      </c>
      <c r="T2" s="10" t="s">
        <v>30</v>
      </c>
      <c r="U2" s="10" t="s">
        <v>31</v>
      </c>
      <c r="V2" s="53" t="s">
        <v>56</v>
      </c>
      <c r="W2" s="54" t="s">
        <v>57</v>
      </c>
    </row>
    <row r="3" spans="1:23" ht="12.75">
      <c r="A3" t="s">
        <v>42</v>
      </c>
      <c r="B3">
        <v>2</v>
      </c>
      <c r="C3">
        <v>92</v>
      </c>
      <c r="D3">
        <v>92</v>
      </c>
      <c r="E3">
        <v>19</v>
      </c>
      <c r="F3">
        <v>19</v>
      </c>
      <c r="G3">
        <v>20</v>
      </c>
      <c r="H3">
        <v>57</v>
      </c>
      <c r="I3">
        <v>111</v>
      </c>
      <c r="J3">
        <v>12</v>
      </c>
      <c r="K3">
        <v>71</v>
      </c>
      <c r="L3">
        <v>12</v>
      </c>
      <c r="M3">
        <v>5</v>
      </c>
      <c r="N3">
        <v>5</v>
      </c>
      <c r="O3" s="7">
        <v>498.66239999999993</v>
      </c>
      <c r="P3" s="16">
        <v>-85.95360000000001</v>
      </c>
      <c r="Q3" s="7">
        <v>77.69280000000003</v>
      </c>
      <c r="S3" s="7">
        <v>397.7424</v>
      </c>
      <c r="T3" s="7">
        <v>132.15311999999994</v>
      </c>
      <c r="U3" s="7">
        <v>529.8955199999999</v>
      </c>
      <c r="V3" s="7">
        <v>75.06053268765135</v>
      </c>
      <c r="W3" s="7">
        <v>345.1344</v>
      </c>
    </row>
    <row r="4" spans="1:23" ht="12.75">
      <c r="A4" t="s">
        <v>45</v>
      </c>
      <c r="B4">
        <v>18</v>
      </c>
      <c r="C4">
        <v>99</v>
      </c>
      <c r="D4">
        <v>99</v>
      </c>
      <c r="E4">
        <v>34</v>
      </c>
      <c r="F4">
        <v>34</v>
      </c>
      <c r="G4">
        <v>34</v>
      </c>
      <c r="H4">
        <v>74</v>
      </c>
      <c r="I4">
        <v>107</v>
      </c>
      <c r="J4">
        <v>22</v>
      </c>
      <c r="K4">
        <v>82</v>
      </c>
      <c r="L4">
        <v>12</v>
      </c>
      <c r="M4">
        <v>5</v>
      </c>
      <c r="N4">
        <v>5</v>
      </c>
      <c r="O4" s="7">
        <v>448.2864</v>
      </c>
      <c r="P4" s="16">
        <v>-70.03679999999999</v>
      </c>
      <c r="Q4" s="7">
        <v>65.016</v>
      </c>
      <c r="S4" s="7">
        <v>269.43840000000006</v>
      </c>
      <c r="T4" s="7">
        <v>269.43840000000006</v>
      </c>
      <c r="U4" s="7">
        <v>538.8768000000001</v>
      </c>
      <c r="V4" s="7">
        <v>50</v>
      </c>
      <c r="W4" s="7">
        <v>166.16639999999998</v>
      </c>
    </row>
    <row r="5" spans="1:23" ht="12.75">
      <c r="A5" t="s">
        <v>47</v>
      </c>
      <c r="B5">
        <v>20</v>
      </c>
      <c r="C5">
        <v>84</v>
      </c>
      <c r="D5">
        <v>84</v>
      </c>
      <c r="E5">
        <v>39</v>
      </c>
      <c r="F5">
        <v>39</v>
      </c>
      <c r="G5">
        <v>39</v>
      </c>
      <c r="H5">
        <v>148</v>
      </c>
      <c r="I5">
        <v>173</v>
      </c>
      <c r="J5">
        <v>39</v>
      </c>
      <c r="K5">
        <v>73</v>
      </c>
      <c r="L5">
        <v>12</v>
      </c>
      <c r="M5">
        <v>5</v>
      </c>
      <c r="N5">
        <v>5</v>
      </c>
      <c r="O5" s="7">
        <v>349.2576</v>
      </c>
      <c r="P5" s="16">
        <v>0.7248000000000298</v>
      </c>
      <c r="Q5" s="7">
        <v>103.008</v>
      </c>
      <c r="S5" s="7">
        <v>384.912</v>
      </c>
      <c r="T5" s="16">
        <v>-79.54848000000004</v>
      </c>
      <c r="U5" s="7">
        <v>305.36351999999994</v>
      </c>
      <c r="V5" s="7">
        <v>126.05042016806725</v>
      </c>
      <c r="W5" s="7">
        <v>334.9824</v>
      </c>
    </row>
    <row r="6" spans="14:24" ht="12.75">
      <c r="N6" s="50" t="s">
        <v>53</v>
      </c>
      <c r="O6" s="51">
        <f>AVERAGE(O3:O5)</f>
        <v>432.0688</v>
      </c>
      <c r="P6" s="52" t="s">
        <v>51</v>
      </c>
      <c r="Q6" s="51">
        <f aca="true" t="shared" si="0" ref="Q6:W6">AVERAGE(Q3:Q5)</f>
        <v>81.9056</v>
      </c>
      <c r="R6" s="51"/>
      <c r="S6" s="51">
        <f t="shared" si="0"/>
        <v>350.6976</v>
      </c>
      <c r="T6" s="51">
        <f t="shared" si="0"/>
        <v>107.34767999999998</v>
      </c>
      <c r="U6" s="51">
        <f t="shared" si="0"/>
        <v>458.04528</v>
      </c>
      <c r="V6" s="51">
        <f t="shared" si="0"/>
        <v>83.7036509519062</v>
      </c>
      <c r="W6" s="51">
        <f t="shared" si="0"/>
        <v>282.0944</v>
      </c>
      <c r="X6" s="51"/>
    </row>
    <row r="7" ht="12.75">
      <c r="A7" t="s">
        <v>50</v>
      </c>
    </row>
    <row r="8" spans="1:23" ht="12.75">
      <c r="A8" t="s">
        <v>41</v>
      </c>
      <c r="B8">
        <v>8</v>
      </c>
      <c r="C8">
        <v>330</v>
      </c>
      <c r="D8">
        <v>330</v>
      </c>
      <c r="E8">
        <v>199</v>
      </c>
      <c r="F8">
        <v>199</v>
      </c>
      <c r="G8">
        <v>93</v>
      </c>
      <c r="H8">
        <v>72</v>
      </c>
      <c r="I8">
        <v>445</v>
      </c>
      <c r="J8">
        <v>18</v>
      </c>
      <c r="K8">
        <v>214</v>
      </c>
      <c r="L8">
        <v>12</v>
      </c>
      <c r="M8">
        <v>5</v>
      </c>
      <c r="N8">
        <v>5</v>
      </c>
      <c r="O8" s="7">
        <v>1687.0847999999999</v>
      </c>
      <c r="P8" s="7">
        <v>980.2416000000003</v>
      </c>
      <c r="Q8" s="16">
        <v>45.53279999999995</v>
      </c>
      <c r="S8" s="7">
        <v>1616.6304</v>
      </c>
      <c r="T8" s="7">
        <v>143.70047999999986</v>
      </c>
      <c r="U8" s="7">
        <v>1760.33088</v>
      </c>
      <c r="V8" s="7">
        <v>91.83673469387756</v>
      </c>
      <c r="W8" s="7">
        <v>1495.7567999999999</v>
      </c>
    </row>
    <row r="9" spans="1:23" ht="12.75">
      <c r="A9" t="s">
        <v>46</v>
      </c>
      <c r="B9">
        <v>13</v>
      </c>
      <c r="C9">
        <v>303</v>
      </c>
      <c r="D9">
        <v>303</v>
      </c>
      <c r="E9">
        <v>190</v>
      </c>
      <c r="F9">
        <v>190</v>
      </c>
      <c r="G9">
        <v>190</v>
      </c>
      <c r="H9">
        <v>80</v>
      </c>
      <c r="I9">
        <v>407</v>
      </c>
      <c r="J9">
        <v>16</v>
      </c>
      <c r="K9">
        <v>191</v>
      </c>
      <c r="L9">
        <v>12</v>
      </c>
      <c r="M9">
        <v>5</v>
      </c>
      <c r="N9">
        <v>5</v>
      </c>
      <c r="O9" s="7">
        <v>1511.8848</v>
      </c>
      <c r="P9" s="7">
        <v>804.8592000000001</v>
      </c>
      <c r="Q9" s="16">
        <v>1205.0592</v>
      </c>
      <c r="S9" s="7">
        <v>1475.496</v>
      </c>
      <c r="T9" s="7">
        <v>96.228</v>
      </c>
      <c r="U9" s="7">
        <v>1571.7240000000002</v>
      </c>
      <c r="V9" s="7">
        <v>93.87755102040816</v>
      </c>
      <c r="W9" s="7">
        <v>1303.8431999999998</v>
      </c>
    </row>
    <row r="10" spans="14:24" ht="12.75">
      <c r="N10" s="50" t="s">
        <v>52</v>
      </c>
      <c r="O10" s="51">
        <f>AVERAGE(O8:O9)</f>
        <v>1599.4848</v>
      </c>
      <c r="P10" s="51">
        <f aca="true" t="shared" si="1" ref="P10:W10">AVERAGE(P8:P9)</f>
        <v>892.5504000000002</v>
      </c>
      <c r="Q10" s="52" t="s">
        <v>58</v>
      </c>
      <c r="R10" s="51"/>
      <c r="S10" s="51">
        <f t="shared" si="1"/>
        <v>1546.0632</v>
      </c>
      <c r="T10" s="51">
        <f t="shared" si="1"/>
        <v>119.96423999999993</v>
      </c>
      <c r="U10" s="51">
        <f t="shared" si="1"/>
        <v>1666.02744</v>
      </c>
      <c r="V10" s="51">
        <v>92.85714285714286</v>
      </c>
      <c r="W10" s="51">
        <f t="shared" si="1"/>
        <v>1399.7999999999997</v>
      </c>
      <c r="X10" s="51"/>
    </row>
    <row r="12" spans="1:23" ht="12.75">
      <c r="A12" t="s">
        <v>43</v>
      </c>
      <c r="B12">
        <v>22</v>
      </c>
      <c r="C12">
        <v>112</v>
      </c>
      <c r="D12">
        <v>112</v>
      </c>
      <c r="E12">
        <v>48</v>
      </c>
      <c r="F12">
        <v>48</v>
      </c>
      <c r="G12">
        <v>52</v>
      </c>
      <c r="H12">
        <v>102</v>
      </c>
      <c r="I12">
        <v>197</v>
      </c>
      <c r="J12">
        <v>0</v>
      </c>
      <c r="K12">
        <v>78</v>
      </c>
      <c r="L12">
        <v>12</v>
      </c>
      <c r="M12">
        <v>5</v>
      </c>
      <c r="N12">
        <v>5</v>
      </c>
      <c r="O12" s="7">
        <v>491.54879999999997</v>
      </c>
      <c r="P12" s="16">
        <v>-10.425600000000014</v>
      </c>
      <c r="Q12" s="7">
        <v>186.09600000000003</v>
      </c>
      <c r="S12" s="7">
        <v>153.9648</v>
      </c>
      <c r="T12" s="7">
        <v>546.57504</v>
      </c>
      <c r="U12" s="7">
        <v>700.5398399999999</v>
      </c>
      <c r="V12" s="7">
        <v>21.97802197802198</v>
      </c>
      <c r="W12" s="7">
        <v>436.4064</v>
      </c>
    </row>
    <row r="13" spans="1:23" ht="12.75">
      <c r="A13" t="s">
        <v>48</v>
      </c>
      <c r="B13">
        <v>19</v>
      </c>
      <c r="C13">
        <v>61</v>
      </c>
      <c r="D13">
        <v>61</v>
      </c>
      <c r="E13">
        <v>29</v>
      </c>
      <c r="F13">
        <v>29</v>
      </c>
      <c r="G13">
        <v>33</v>
      </c>
      <c r="H13">
        <v>57</v>
      </c>
      <c r="I13">
        <v>101</v>
      </c>
      <c r="J13">
        <v>24</v>
      </c>
      <c r="K13">
        <v>48</v>
      </c>
      <c r="L13">
        <v>12</v>
      </c>
      <c r="M13">
        <v>5</v>
      </c>
      <c r="N13">
        <v>2.5</v>
      </c>
      <c r="O13" s="7">
        <v>461.9328</v>
      </c>
      <c r="P13" s="16">
        <v>-52.79999999999999</v>
      </c>
      <c r="Q13" s="7">
        <v>189.25439999999998</v>
      </c>
      <c r="S13" s="7">
        <v>461.8944</v>
      </c>
      <c r="T13" s="16">
        <v>-30.792960000000075</v>
      </c>
      <c r="U13" s="7">
        <v>431.10143999999997</v>
      </c>
      <c r="V13" s="7">
        <v>107.14285714285715</v>
      </c>
      <c r="W13" s="7">
        <v>293.8464</v>
      </c>
    </row>
    <row r="14" spans="14:24" ht="12.75">
      <c r="N14" s="50" t="s">
        <v>54</v>
      </c>
      <c r="O14" s="51">
        <f>AVERAGE(O12:O13)</f>
        <v>476.7408</v>
      </c>
      <c r="P14" s="52" t="s">
        <v>51</v>
      </c>
      <c r="Q14" s="51">
        <f aca="true" t="shared" si="2" ref="Q14:W14">AVERAGE(Q12:Q13)</f>
        <v>187.67520000000002</v>
      </c>
      <c r="R14" s="51"/>
      <c r="S14" s="51">
        <f t="shared" si="2"/>
        <v>307.9296</v>
      </c>
      <c r="T14" s="51">
        <f t="shared" si="2"/>
        <v>257.8910399999999</v>
      </c>
      <c r="U14" s="51">
        <f t="shared" si="2"/>
        <v>565.8206399999999</v>
      </c>
      <c r="V14" s="51">
        <v>64.56043956043956</v>
      </c>
      <c r="W14" s="51">
        <f t="shared" si="2"/>
        <v>365.1264</v>
      </c>
      <c r="X14" s="51"/>
    </row>
    <row r="16" spans="1:24" ht="12.75">
      <c r="A16" t="s">
        <v>44</v>
      </c>
      <c r="B16">
        <v>3</v>
      </c>
      <c r="C16">
        <v>145</v>
      </c>
      <c r="D16">
        <v>145</v>
      </c>
      <c r="E16">
        <v>34</v>
      </c>
      <c r="F16">
        <v>34</v>
      </c>
      <c r="G16">
        <v>26</v>
      </c>
      <c r="H16">
        <v>86</v>
      </c>
      <c r="I16">
        <v>280</v>
      </c>
      <c r="J16">
        <v>5</v>
      </c>
      <c r="K16">
        <v>88</v>
      </c>
      <c r="L16">
        <v>12</v>
      </c>
      <c r="M16">
        <v>5</v>
      </c>
      <c r="N16">
        <v>5</v>
      </c>
      <c r="O16" s="51">
        <v>783.8976000000001</v>
      </c>
      <c r="P16" s="52">
        <v>-86.54879999999994</v>
      </c>
      <c r="Q16" s="51">
        <v>43.78560000000003</v>
      </c>
      <c r="R16" s="51"/>
      <c r="S16" s="51">
        <v>756.9936</v>
      </c>
      <c r="T16" s="51">
        <v>0</v>
      </c>
      <c r="U16" s="51">
        <v>756.9936</v>
      </c>
      <c r="V16" s="51">
        <v>100</v>
      </c>
      <c r="W16" s="51">
        <v>931.3919999999999</v>
      </c>
      <c r="X16" s="51"/>
    </row>
    <row r="17" ht="12.75">
      <c r="N17" s="49" t="s">
        <v>55</v>
      </c>
    </row>
    <row r="18" spans="1:23" ht="12.75">
      <c r="A18" t="s">
        <v>38</v>
      </c>
      <c r="B18">
        <v>9</v>
      </c>
      <c r="C18">
        <v>123</v>
      </c>
      <c r="D18">
        <v>123</v>
      </c>
      <c r="E18">
        <v>31</v>
      </c>
      <c r="F18">
        <v>31</v>
      </c>
      <c r="G18">
        <v>32</v>
      </c>
      <c r="H18">
        <v>80</v>
      </c>
      <c r="I18">
        <v>150</v>
      </c>
      <c r="J18">
        <v>14</v>
      </c>
      <c r="K18">
        <v>91</v>
      </c>
      <c r="L18">
        <v>12</v>
      </c>
      <c r="M18">
        <v>5</v>
      </c>
      <c r="N18">
        <v>5</v>
      </c>
      <c r="O18" s="7">
        <v>631.2864</v>
      </c>
      <c r="P18" s="7">
        <v>-104.41919999999999</v>
      </c>
      <c r="Q18" s="7">
        <v>99.06240000000001</v>
      </c>
      <c r="S18" s="7">
        <v>474.72479999999996</v>
      </c>
      <c r="T18" s="7">
        <v>216.83376000000007</v>
      </c>
      <c r="U18" s="7">
        <v>691.55856</v>
      </c>
      <c r="V18" s="7">
        <v>68.64564007421149</v>
      </c>
      <c r="W18" s="7">
        <v>404.36159999999995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9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14.28125" style="0" customWidth="1"/>
    <col min="2" max="11" width="6.7109375" style="14" customWidth="1"/>
    <col min="12" max="12" width="4.7109375" style="2" customWidth="1"/>
    <col min="13" max="13" width="4.7109375" style="0" customWidth="1"/>
    <col min="14" max="14" width="8.421875" style="0" customWidth="1"/>
    <col min="15" max="15" width="8.8515625" style="0" customWidth="1"/>
    <col min="16" max="16" width="7.8515625" style="0" customWidth="1"/>
    <col min="17" max="17" width="7.7109375" style="0" customWidth="1"/>
    <col min="18" max="18" width="7.421875" style="0" customWidth="1"/>
    <col min="19" max="19" width="8.7109375" style="3" customWidth="1"/>
    <col min="20" max="20" width="7.7109375" style="8" customWidth="1"/>
    <col min="21" max="23" width="8.7109375" style="7" customWidth="1"/>
  </cols>
  <sheetData>
    <row r="1" spans="1:23" ht="15.7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 t="s">
        <v>0</v>
      </c>
      <c r="M1" t="s">
        <v>1</v>
      </c>
      <c r="N1" t="s">
        <v>2</v>
      </c>
      <c r="O1" s="1" t="s">
        <v>3</v>
      </c>
      <c r="P1" s="1" t="s">
        <v>4</v>
      </c>
      <c r="Q1" s="1" t="s">
        <v>5</v>
      </c>
      <c r="R1" s="5" t="s">
        <v>6</v>
      </c>
      <c r="S1" s="6" t="s">
        <v>7</v>
      </c>
      <c r="T1" s="11" t="s">
        <v>8</v>
      </c>
      <c r="U1" s="12" t="s">
        <v>9</v>
      </c>
      <c r="V1" s="7" t="s">
        <v>10</v>
      </c>
      <c r="W1" s="7" t="s">
        <v>11</v>
      </c>
    </row>
    <row r="2" spans="1:21" ht="12.75">
      <c r="A2" s="9" t="s">
        <v>12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5" t="s">
        <v>21</v>
      </c>
      <c r="K2" s="15" t="s">
        <v>22</v>
      </c>
      <c r="L2" s="2" t="s">
        <v>23</v>
      </c>
      <c r="M2" s="2" t="s">
        <v>24</v>
      </c>
      <c r="N2" s="6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1" t="s">
        <v>30</v>
      </c>
      <c r="T2" s="10" t="s">
        <v>31</v>
      </c>
      <c r="U2" s="11" t="s">
        <v>32</v>
      </c>
    </row>
    <row r="3" spans="1:23" s="30" customFormat="1" ht="12.75">
      <c r="A3" s="30" t="s">
        <v>42</v>
      </c>
      <c r="B3" s="31">
        <v>2</v>
      </c>
      <c r="C3" s="31">
        <v>92</v>
      </c>
      <c r="D3" s="31">
        <v>92</v>
      </c>
      <c r="E3" s="31">
        <v>19</v>
      </c>
      <c r="F3" s="31">
        <v>19</v>
      </c>
      <c r="G3" s="31">
        <v>20</v>
      </c>
      <c r="H3" s="31">
        <v>57</v>
      </c>
      <c r="I3" s="31">
        <v>111</v>
      </c>
      <c r="J3" s="31">
        <v>12</v>
      </c>
      <c r="K3" s="31">
        <v>71</v>
      </c>
      <c r="L3" s="32">
        <v>12</v>
      </c>
      <c r="M3" s="30">
        <v>5</v>
      </c>
      <c r="N3" s="33">
        <v>5</v>
      </c>
      <c r="O3" s="34">
        <f aca="true" t="shared" si="0" ref="O3:O11">(11.85*(D3-B3)-1.54*(E3-B3)-0.08*(G3-B3))*L3/(N3*M3)</f>
        <v>498.66239999999993</v>
      </c>
      <c r="P3" s="35">
        <f aca="true" t="shared" si="1" ref="P3:P11">(21.03*(E3-B3)-5.43*(D3-B3)-2.66*(G3-B3))*L3/(N3*M3)</f>
        <v>-85.95360000000001</v>
      </c>
      <c r="Q3" s="34">
        <f aca="true" t="shared" si="2" ref="Q3:Q11">(24.52*(G3-B3)-1.67*(D3-B3)-7.6*(E3-B3))*L3/(N3*M3)</f>
        <v>77.69280000000003</v>
      </c>
      <c r="R3" s="34">
        <f aca="true" t="shared" si="3" ref="R3:R11">(11*2.43*((C3-B3)-(K3-J3)))*L3/(M3*N3)</f>
        <v>397.7424</v>
      </c>
      <c r="S3" s="36">
        <f aca="true" t="shared" si="4" ref="S3:S11">(11*2.43*(1.7*(K3-J3)-(C3-B3)))*L3/(N3*M3)</f>
        <v>132.15311999999994</v>
      </c>
      <c r="T3" s="36">
        <f aca="true" t="shared" si="5" ref="T3:T11">R3+S3</f>
        <v>529.8955199999999</v>
      </c>
      <c r="U3" s="34">
        <f aca="true" t="shared" si="6" ref="U3:U11">(7.6*(I3-3*B3)-1.49*(H3-2*B3))*L3/(M3*N3)</f>
        <v>345.1344</v>
      </c>
      <c r="V3" s="34">
        <f aca="true" t="shared" si="7" ref="V3:V11">R3*100/(R3+S3)</f>
        <v>75.06053268765135</v>
      </c>
      <c r="W3" s="34">
        <f aca="true" t="shared" si="8" ref="W3:W11">I3/C3</f>
        <v>1.2065217391304348</v>
      </c>
    </row>
    <row r="4" spans="1:23" s="24" customFormat="1" ht="12.75">
      <c r="A4" s="24" t="s">
        <v>41</v>
      </c>
      <c r="B4" s="25">
        <v>8</v>
      </c>
      <c r="C4" s="25">
        <v>330</v>
      </c>
      <c r="D4" s="25">
        <v>330</v>
      </c>
      <c r="E4" s="25">
        <v>199</v>
      </c>
      <c r="F4" s="25">
        <v>199</v>
      </c>
      <c r="G4" s="25">
        <v>93</v>
      </c>
      <c r="H4" s="25">
        <v>72</v>
      </c>
      <c r="I4" s="25">
        <f>451-6</f>
        <v>445</v>
      </c>
      <c r="J4" s="25">
        <v>18</v>
      </c>
      <c r="K4" s="25">
        <v>214</v>
      </c>
      <c r="L4" s="26">
        <v>12</v>
      </c>
      <c r="M4" s="24">
        <v>5</v>
      </c>
      <c r="N4" s="27">
        <v>5</v>
      </c>
      <c r="O4" s="28">
        <f>(11.85*(D4-B4)-1.54*(E4-B4)-0.08*(G4-B4))*L4/(N4*M4)</f>
        <v>1687.0847999999999</v>
      </c>
      <c r="P4" s="28">
        <f>(21.03*(E4-B4)-5.43*(D4-B4)-2.66*(G4-B4))*L4/(N4*M4)</f>
        <v>980.2416000000003</v>
      </c>
      <c r="Q4" s="39">
        <f>(24.52*(G4-B4)-1.67*(D4-B4)-7.6*(E4-B4))*L4/(N4*M4)</f>
        <v>45.53279999999995</v>
      </c>
      <c r="R4" s="28">
        <f>(11*2.43*((C4-B4)-(K4-J4)))*L4/(M4*N4)</f>
        <v>1616.6304</v>
      </c>
      <c r="S4" s="29">
        <f>(11*2.43*(1.7*(K4-J4)-(C4-B4)))*L4/(N4*M4)</f>
        <v>143.70047999999986</v>
      </c>
      <c r="T4" s="29">
        <f>R4+S4</f>
        <v>1760.33088</v>
      </c>
      <c r="U4" s="28">
        <f>(7.6*(I4-3*B4)-1.49*(H4-2*B4))*L4/(M4*N4)</f>
        <v>1495.7567999999999</v>
      </c>
      <c r="V4" s="28">
        <f t="shared" si="7"/>
        <v>91.83673469387756</v>
      </c>
      <c r="W4" s="28">
        <f t="shared" si="8"/>
        <v>1.3484848484848484</v>
      </c>
    </row>
    <row r="5" spans="1:23" ht="12.75">
      <c r="A5" t="s">
        <v>43</v>
      </c>
      <c r="B5" s="14">
        <v>22</v>
      </c>
      <c r="C5" s="14">
        <v>112</v>
      </c>
      <c r="D5" s="14">
        <v>112</v>
      </c>
      <c r="E5" s="14">
        <v>48</v>
      </c>
      <c r="F5" s="14">
        <v>48</v>
      </c>
      <c r="G5" s="14">
        <v>52</v>
      </c>
      <c r="H5" s="14">
        <v>102</v>
      </c>
      <c r="I5" s="14">
        <v>197</v>
      </c>
      <c r="J5" s="14">
        <v>0</v>
      </c>
      <c r="K5" s="14">
        <v>78</v>
      </c>
      <c r="L5" s="5">
        <v>12</v>
      </c>
      <c r="M5">
        <v>5</v>
      </c>
      <c r="N5" s="19">
        <v>5</v>
      </c>
      <c r="O5" s="7">
        <f>(11.85*(D5-B5)-1.54*(E5-B5)-0.08*(G5-B5))*L5/(N5*M5)</f>
        <v>491.54879999999997</v>
      </c>
      <c r="P5" s="16">
        <f>(21.03*(E5-B5)-5.43*(D5-B5)-2.66*(G5-B5))*L5/(N5*M5)</f>
        <v>-10.425600000000014</v>
      </c>
      <c r="Q5" s="7">
        <f>(24.52*(G5-B5)-1.67*(D5-B5)-7.6*(E5-B5))*L5/(N5*M5)</f>
        <v>186.09600000000003</v>
      </c>
      <c r="R5" s="7">
        <f>(11*2.43*((C5-B5)-(K5-J5)))*L5/(M5*N5)</f>
        <v>153.9648</v>
      </c>
      <c r="S5" s="8">
        <f>(11*2.43*(1.7*(K5-J5)-(C5-B5)))*L5/(N5*M5)</f>
        <v>546.57504</v>
      </c>
      <c r="T5" s="8">
        <f>R5+S5</f>
        <v>700.5398399999999</v>
      </c>
      <c r="U5" s="7">
        <f>(7.6*(I5-3*B5)-1.49*(H5-2*B5))*L5/(M5*N5)</f>
        <v>436.4064</v>
      </c>
      <c r="V5" s="7">
        <f t="shared" si="7"/>
        <v>21.97802197802198</v>
      </c>
      <c r="W5" s="7">
        <f t="shared" si="8"/>
        <v>1.7589285714285714</v>
      </c>
    </row>
    <row r="6" spans="1:23" s="38" customFormat="1" ht="12.75">
      <c r="A6" s="38" t="s">
        <v>44</v>
      </c>
      <c r="B6" s="40">
        <v>3</v>
      </c>
      <c r="C6" s="40">
        <v>145</v>
      </c>
      <c r="D6" s="40">
        <v>145</v>
      </c>
      <c r="E6" s="40">
        <v>34</v>
      </c>
      <c r="F6" s="40">
        <v>34</v>
      </c>
      <c r="G6" s="40">
        <v>26</v>
      </c>
      <c r="H6" s="40">
        <v>86</v>
      </c>
      <c r="I6" s="40">
        <v>280</v>
      </c>
      <c r="J6" s="40">
        <v>5</v>
      </c>
      <c r="K6" s="40">
        <v>88</v>
      </c>
      <c r="L6" s="41">
        <v>12</v>
      </c>
      <c r="M6" s="38">
        <v>5</v>
      </c>
      <c r="N6" s="42">
        <v>5</v>
      </c>
      <c r="O6" s="43">
        <f>(11.85*(D6-B6)-1.54*(E6-B6)-0.08*(G6-B6))*L6/(N6*M6)</f>
        <v>783.8976000000001</v>
      </c>
      <c r="P6" s="44">
        <f>(21.03*(E6-B6)-5.43*(D6-B6)-2.66*(G6-B6))*L6/(N6*M6)</f>
        <v>-86.54879999999994</v>
      </c>
      <c r="Q6" s="43">
        <f>(24.52*(G6-B6)-1.67*(D6-B6)-7.6*(E6-B6))*L6/(N6*M6)</f>
        <v>43.78560000000003</v>
      </c>
      <c r="R6" s="43">
        <f>(11*2.43*((C6-B6)-(K6-J6)))*L6/(M6*N6)</f>
        <v>756.9936</v>
      </c>
      <c r="S6" s="45">
        <v>0</v>
      </c>
      <c r="T6" s="45">
        <f>R6+S6</f>
        <v>756.9936</v>
      </c>
      <c r="U6" s="43">
        <f>(7.6*(I6-3*B6)-1.49*(H6-2*B6))*L6/(M6*N6)</f>
        <v>931.3919999999999</v>
      </c>
      <c r="V6" s="43">
        <f t="shared" si="7"/>
        <v>100</v>
      </c>
      <c r="W6" s="43">
        <f t="shared" si="8"/>
        <v>1.9310344827586208</v>
      </c>
    </row>
    <row r="7" spans="1:23" ht="12.75">
      <c r="A7" t="s">
        <v>48</v>
      </c>
      <c r="B7" s="14">
        <v>19</v>
      </c>
      <c r="C7" s="14">
        <v>61</v>
      </c>
      <c r="D7" s="14">
        <v>61</v>
      </c>
      <c r="E7" s="14">
        <v>29</v>
      </c>
      <c r="F7" s="14">
        <v>29</v>
      </c>
      <c r="G7" s="14">
        <v>33</v>
      </c>
      <c r="H7" s="14">
        <v>57</v>
      </c>
      <c r="I7" s="14">
        <v>101</v>
      </c>
      <c r="J7" s="14">
        <v>24</v>
      </c>
      <c r="K7" s="14">
        <v>48</v>
      </c>
      <c r="L7" s="5">
        <v>12</v>
      </c>
      <c r="M7">
        <v>5</v>
      </c>
      <c r="N7" s="19">
        <v>2.5</v>
      </c>
      <c r="O7" s="7">
        <f t="shared" si="0"/>
        <v>461.9328</v>
      </c>
      <c r="P7" s="16">
        <f t="shared" si="1"/>
        <v>-52.79999999999999</v>
      </c>
      <c r="Q7" s="7">
        <f t="shared" si="2"/>
        <v>189.25439999999998</v>
      </c>
      <c r="R7" s="7">
        <f t="shared" si="3"/>
        <v>461.8944</v>
      </c>
      <c r="S7" s="17">
        <v>0</v>
      </c>
      <c r="T7" s="17">
        <f t="shared" si="5"/>
        <v>461.8944</v>
      </c>
      <c r="U7" s="7">
        <f t="shared" si="6"/>
        <v>293.8464</v>
      </c>
      <c r="V7" s="7">
        <f t="shared" si="7"/>
        <v>100</v>
      </c>
      <c r="W7" s="7">
        <f t="shared" si="8"/>
        <v>1.6557377049180328</v>
      </c>
    </row>
    <row r="8" spans="1:23" ht="12.75">
      <c r="A8" t="s">
        <v>38</v>
      </c>
      <c r="B8" s="14">
        <v>9</v>
      </c>
      <c r="C8" s="14">
        <v>123</v>
      </c>
      <c r="D8" s="14">
        <v>123</v>
      </c>
      <c r="E8" s="14">
        <v>31</v>
      </c>
      <c r="F8" s="14">
        <v>31</v>
      </c>
      <c r="G8" s="14">
        <v>32</v>
      </c>
      <c r="H8" s="14">
        <v>80</v>
      </c>
      <c r="I8" s="14">
        <v>150</v>
      </c>
      <c r="J8" s="14">
        <v>14</v>
      </c>
      <c r="K8" s="14">
        <v>91</v>
      </c>
      <c r="L8" s="5">
        <v>12</v>
      </c>
      <c r="M8">
        <v>5</v>
      </c>
      <c r="N8" s="19">
        <v>5</v>
      </c>
      <c r="O8" s="7">
        <f t="shared" si="0"/>
        <v>631.2864</v>
      </c>
      <c r="P8" s="16">
        <f t="shared" si="1"/>
        <v>-104.41919999999999</v>
      </c>
      <c r="Q8" s="7">
        <f t="shared" si="2"/>
        <v>99.06240000000001</v>
      </c>
      <c r="R8" s="7">
        <f t="shared" si="3"/>
        <v>474.72479999999996</v>
      </c>
      <c r="S8" s="8">
        <f t="shared" si="4"/>
        <v>216.83376000000007</v>
      </c>
      <c r="T8" s="8">
        <f t="shared" si="5"/>
        <v>691.55856</v>
      </c>
      <c r="U8" s="7">
        <f t="shared" si="6"/>
        <v>404.36159999999995</v>
      </c>
      <c r="V8" s="7">
        <f t="shared" si="7"/>
        <v>68.64564007421149</v>
      </c>
      <c r="W8" s="7">
        <f t="shared" si="8"/>
        <v>1.2195121951219512</v>
      </c>
    </row>
    <row r="9" spans="1:23" s="30" customFormat="1" ht="12.75">
      <c r="A9" s="30" t="s">
        <v>45</v>
      </c>
      <c r="B9" s="31">
        <v>18</v>
      </c>
      <c r="C9" s="31">
        <v>99</v>
      </c>
      <c r="D9" s="31">
        <v>99</v>
      </c>
      <c r="E9" s="31">
        <v>34</v>
      </c>
      <c r="F9" s="31">
        <v>34</v>
      </c>
      <c r="G9" s="31">
        <v>34</v>
      </c>
      <c r="H9" s="31">
        <v>74</v>
      </c>
      <c r="I9" s="31">
        <v>107</v>
      </c>
      <c r="J9" s="31">
        <v>22</v>
      </c>
      <c r="K9" s="31">
        <v>82</v>
      </c>
      <c r="L9" s="32">
        <v>12</v>
      </c>
      <c r="M9" s="30">
        <v>5</v>
      </c>
      <c r="N9" s="33">
        <v>5</v>
      </c>
      <c r="O9" s="34">
        <f t="shared" si="0"/>
        <v>448.2864</v>
      </c>
      <c r="P9" s="35">
        <f t="shared" si="1"/>
        <v>-70.03679999999999</v>
      </c>
      <c r="Q9" s="34">
        <f t="shared" si="2"/>
        <v>65.016</v>
      </c>
      <c r="R9" s="34">
        <f t="shared" si="3"/>
        <v>269.43840000000006</v>
      </c>
      <c r="S9" s="36">
        <f t="shared" si="4"/>
        <v>269.43840000000006</v>
      </c>
      <c r="T9" s="36">
        <f t="shared" si="5"/>
        <v>538.8768000000001</v>
      </c>
      <c r="U9" s="34">
        <f t="shared" si="6"/>
        <v>166.16639999999998</v>
      </c>
      <c r="V9" s="34">
        <f t="shared" si="7"/>
        <v>50</v>
      </c>
      <c r="W9" s="34">
        <f t="shared" si="8"/>
        <v>1.0808080808080809</v>
      </c>
    </row>
    <row r="10" spans="1:23" s="24" customFormat="1" ht="12.75">
      <c r="A10" s="24" t="s">
        <v>46</v>
      </c>
      <c r="B10" s="25">
        <v>13</v>
      </c>
      <c r="C10" s="25">
        <v>303</v>
      </c>
      <c r="D10" s="25">
        <v>303</v>
      </c>
      <c r="E10" s="25">
        <v>190</v>
      </c>
      <c r="F10" s="25">
        <v>190</v>
      </c>
      <c r="G10" s="25">
        <v>190</v>
      </c>
      <c r="H10" s="25">
        <v>80</v>
      </c>
      <c r="I10" s="25">
        <v>407</v>
      </c>
      <c r="J10" s="25">
        <v>16</v>
      </c>
      <c r="K10" s="25">
        <v>191</v>
      </c>
      <c r="L10" s="26">
        <v>12</v>
      </c>
      <c r="M10" s="24">
        <v>5</v>
      </c>
      <c r="N10" s="27">
        <v>5</v>
      </c>
      <c r="O10" s="28">
        <f t="shared" si="0"/>
        <v>1511.8848</v>
      </c>
      <c r="P10" s="28">
        <f t="shared" si="1"/>
        <v>804.8592000000001</v>
      </c>
      <c r="Q10" s="28">
        <f t="shared" si="2"/>
        <v>1205.0592</v>
      </c>
      <c r="R10" s="28">
        <f t="shared" si="3"/>
        <v>1475.496</v>
      </c>
      <c r="S10" s="29">
        <f t="shared" si="4"/>
        <v>96.228</v>
      </c>
      <c r="T10" s="29">
        <f t="shared" si="5"/>
        <v>1571.7240000000002</v>
      </c>
      <c r="U10" s="28">
        <f t="shared" si="6"/>
        <v>1303.8431999999998</v>
      </c>
      <c r="V10" s="28">
        <f t="shared" si="7"/>
        <v>93.87755102040816</v>
      </c>
      <c r="W10" s="28">
        <f t="shared" si="8"/>
        <v>1.3432343234323432</v>
      </c>
    </row>
    <row r="11" spans="1:23" s="30" customFormat="1" ht="12.75">
      <c r="A11" s="30" t="s">
        <v>47</v>
      </c>
      <c r="B11" s="31">
        <v>20</v>
      </c>
      <c r="C11" s="31">
        <v>84</v>
      </c>
      <c r="D11" s="31">
        <v>84</v>
      </c>
      <c r="E11" s="31">
        <v>39</v>
      </c>
      <c r="F11" s="31">
        <v>39</v>
      </c>
      <c r="G11" s="31">
        <v>39</v>
      </c>
      <c r="H11" s="31">
        <v>148</v>
      </c>
      <c r="I11" s="31">
        <v>173</v>
      </c>
      <c r="J11" s="31">
        <v>39</v>
      </c>
      <c r="K11" s="31">
        <v>73</v>
      </c>
      <c r="L11" s="32">
        <v>12</v>
      </c>
      <c r="M11" s="30">
        <v>5</v>
      </c>
      <c r="N11" s="33">
        <v>5</v>
      </c>
      <c r="O11" s="34">
        <f t="shared" si="0"/>
        <v>349.2576</v>
      </c>
      <c r="P11" s="34">
        <f t="shared" si="1"/>
        <v>0.7248000000000298</v>
      </c>
      <c r="Q11" s="34">
        <f t="shared" si="2"/>
        <v>103.008</v>
      </c>
      <c r="R11" s="34">
        <f t="shared" si="3"/>
        <v>384.912</v>
      </c>
      <c r="S11" s="37">
        <v>0</v>
      </c>
      <c r="T11" s="37">
        <f t="shared" si="5"/>
        <v>384.912</v>
      </c>
      <c r="U11" s="34">
        <f t="shared" si="6"/>
        <v>334.9824</v>
      </c>
      <c r="V11" s="34">
        <f t="shared" si="7"/>
        <v>100</v>
      </c>
      <c r="W11" s="34">
        <f t="shared" si="8"/>
        <v>2.0595238095238093</v>
      </c>
    </row>
    <row r="12" spans="12:19" ht="12.75">
      <c r="L12" s="5"/>
      <c r="N12" s="19"/>
      <c r="O12" s="7"/>
      <c r="P12" s="7"/>
      <c r="Q12" s="7"/>
      <c r="R12" s="7"/>
      <c r="S12" s="8"/>
    </row>
    <row r="13" spans="1:19" ht="12.75">
      <c r="A13" t="s">
        <v>60</v>
      </c>
      <c r="B13" s="14">
        <v>0</v>
      </c>
      <c r="C13" s="14">
        <v>2</v>
      </c>
      <c r="D13" s="14">
        <v>2</v>
      </c>
      <c r="E13" s="14">
        <v>3</v>
      </c>
      <c r="F13" s="14">
        <v>3</v>
      </c>
      <c r="G13" s="14">
        <v>3</v>
      </c>
      <c r="H13" s="14">
        <v>3</v>
      </c>
      <c r="I13" s="14">
        <v>6</v>
      </c>
      <c r="J13" s="14">
        <v>0</v>
      </c>
      <c r="K13" s="14">
        <v>2</v>
      </c>
      <c r="L13" s="5"/>
      <c r="N13" s="19" t="s">
        <v>40</v>
      </c>
      <c r="O13" s="7" t="s">
        <v>49</v>
      </c>
      <c r="P13" s="7"/>
      <c r="Q13" s="7"/>
      <c r="R13" s="18" t="s">
        <v>39</v>
      </c>
      <c r="S13" s="8"/>
    </row>
    <row r="14" spans="12:22" ht="12.75">
      <c r="L14" s="5"/>
      <c r="O14" s="4" t="s">
        <v>26</v>
      </c>
      <c r="P14" s="4" t="s">
        <v>27</v>
      </c>
      <c r="Q14" s="4" t="s">
        <v>28</v>
      </c>
      <c r="R14" s="20" t="s">
        <v>29</v>
      </c>
      <c r="S14" s="21" t="s">
        <v>30</v>
      </c>
      <c r="T14" s="22" t="s">
        <v>31</v>
      </c>
      <c r="U14" s="11" t="s">
        <v>32</v>
      </c>
      <c r="V14" s="7" t="s">
        <v>10</v>
      </c>
    </row>
    <row r="15" spans="12:22" ht="12.75">
      <c r="L15" s="5"/>
      <c r="N15" t="s">
        <v>36</v>
      </c>
      <c r="O15" s="7">
        <f>AVERAGE(O3,O9,O11)</f>
        <v>432.0688</v>
      </c>
      <c r="P15" s="7"/>
      <c r="Q15" s="7">
        <f>AVERAGE(Q3,Q9,Q11)</f>
        <v>81.9056</v>
      </c>
      <c r="R15" s="23">
        <f>AVERAGE(R3,R9,R11)</f>
        <v>350.6976</v>
      </c>
      <c r="S15" s="23">
        <f>AVERAGE(S3,S9)</f>
        <v>200.79576</v>
      </c>
      <c r="T15" s="23">
        <f>AVERAGE(T3,T9)</f>
        <v>534.38616</v>
      </c>
      <c r="U15" s="23">
        <f>AVERAGE(U3,U9,U11)</f>
        <v>282.0944</v>
      </c>
      <c r="V15" s="23">
        <f>AVERAGE(V3,V9,V11)</f>
        <v>75.02017756255044</v>
      </c>
    </row>
    <row r="16" spans="2:22" ht="12.75">
      <c r="B16" s="58" t="s">
        <v>61</v>
      </c>
      <c r="L16" s="5"/>
      <c r="N16" t="s">
        <v>33</v>
      </c>
      <c r="O16" s="7">
        <f>AVERAGE(O4,O10)</f>
        <v>1599.4848</v>
      </c>
      <c r="P16" s="7">
        <f>AVERAGE(P4,P10)</f>
        <v>892.5504000000002</v>
      </c>
      <c r="Q16" s="7"/>
      <c r="R16" s="23">
        <f>AVERAGE(R4,R10)</f>
        <v>1546.0632</v>
      </c>
      <c r="S16" s="23">
        <f>AVERAGE(S4,S10)</f>
        <v>119.96423999999993</v>
      </c>
      <c r="T16" s="23">
        <f>AVERAGE(T4,T10)</f>
        <v>1666.02744</v>
      </c>
      <c r="U16" s="23">
        <f>AVERAGE(U4,U10)</f>
        <v>1399.7999999999997</v>
      </c>
      <c r="V16" s="23">
        <f>AVERAGE(V4,V10)</f>
        <v>92.85714285714286</v>
      </c>
    </row>
    <row r="17" spans="12:22" ht="12.75">
      <c r="L17" s="5"/>
      <c r="N17" t="s">
        <v>37</v>
      </c>
      <c r="O17" s="7">
        <f>AVERAGE(O5,O7)</f>
        <v>476.7408</v>
      </c>
      <c r="P17" s="7"/>
      <c r="Q17" s="7">
        <f aca="true" t="shared" si="9" ref="Q17:V17">AVERAGE(Q5,Q7)</f>
        <v>187.67520000000002</v>
      </c>
      <c r="R17" s="23">
        <f t="shared" si="9"/>
        <v>307.9296</v>
      </c>
      <c r="S17" s="23">
        <f t="shared" si="9"/>
        <v>273.28752</v>
      </c>
      <c r="T17" s="23">
        <f t="shared" si="9"/>
        <v>581.21712</v>
      </c>
      <c r="U17" s="23">
        <f t="shared" si="9"/>
        <v>365.1264</v>
      </c>
      <c r="V17" s="23">
        <f t="shared" si="9"/>
        <v>60.98901098901099</v>
      </c>
    </row>
    <row r="18" spans="12:22" ht="12.75">
      <c r="L18" s="5"/>
      <c r="N18" s="38" t="s">
        <v>34</v>
      </c>
      <c r="O18" s="43">
        <v>783.8976000000001</v>
      </c>
      <c r="P18" s="43"/>
      <c r="Q18" s="43"/>
      <c r="R18" s="46">
        <v>756.99</v>
      </c>
      <c r="S18" s="47">
        <v>0</v>
      </c>
      <c r="T18" s="47">
        <v>756.99</v>
      </c>
      <c r="U18" s="43">
        <v>931.39</v>
      </c>
      <c r="V18" s="43">
        <v>100</v>
      </c>
    </row>
    <row r="19" spans="12:19" ht="12.75">
      <c r="L19" s="5"/>
      <c r="O19" s="7"/>
      <c r="P19" s="7"/>
      <c r="Q19" s="7"/>
      <c r="R19" s="7"/>
      <c r="S19" s="8"/>
    </row>
    <row r="20" spans="2:19" ht="12.75">
      <c r="B20" s="59" t="s">
        <v>62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62"/>
      <c r="N20" s="62"/>
      <c r="O20" s="63"/>
      <c r="P20" s="51"/>
      <c r="Q20" s="51"/>
      <c r="R20" s="51"/>
      <c r="S20" s="8"/>
    </row>
    <row r="21" spans="2:19" ht="12.75">
      <c r="B21" s="64" t="s">
        <v>63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51"/>
      <c r="Q21" s="51"/>
      <c r="R21" s="51"/>
      <c r="S21" s="8"/>
    </row>
    <row r="22" spans="12:19" ht="12.75">
      <c r="L22" s="5"/>
      <c r="O22" s="7"/>
      <c r="P22" s="7"/>
      <c r="Q22" s="7"/>
      <c r="R22" s="7"/>
      <c r="S22" s="8"/>
    </row>
    <row r="23" spans="1:19" ht="12.75">
      <c r="A23" s="56"/>
      <c r="L23" s="5"/>
      <c r="O23" s="7"/>
      <c r="P23" s="7"/>
      <c r="Q23" s="7"/>
      <c r="R23" s="7"/>
      <c r="S23" s="8"/>
    </row>
    <row r="24" spans="12:19" ht="12.75">
      <c r="L24" s="5"/>
      <c r="N24" s="56"/>
      <c r="O24" s="57"/>
      <c r="P24" s="7"/>
      <c r="Q24" s="7"/>
      <c r="R24" s="7"/>
      <c r="S24" s="8"/>
    </row>
    <row r="25" spans="12:19" ht="12.75">
      <c r="L25" s="5"/>
      <c r="O25" s="7"/>
      <c r="P25" s="7"/>
      <c r="Q25" s="7"/>
      <c r="R25" s="7"/>
      <c r="S25" s="8"/>
    </row>
    <row r="26" spans="12:19" ht="12.75">
      <c r="L26" s="5"/>
      <c r="O26" s="7"/>
      <c r="P26" s="7"/>
      <c r="Q26" s="7"/>
      <c r="R26" s="7"/>
      <c r="S26" s="8"/>
    </row>
    <row r="27" spans="12:19" ht="12.75">
      <c r="L27" s="5"/>
      <c r="O27" s="7"/>
      <c r="P27" s="7"/>
      <c r="Q27" s="7"/>
      <c r="R27" s="7"/>
      <c r="S27" s="8"/>
    </row>
    <row r="28" spans="12:19" ht="12.75">
      <c r="L28" s="5"/>
      <c r="O28" s="7"/>
      <c r="P28" s="7"/>
      <c r="Q28" s="7"/>
      <c r="R28" s="7"/>
      <c r="S28" s="8"/>
    </row>
    <row r="29" spans="12:19" ht="12.75">
      <c r="L29" s="5"/>
      <c r="O29" s="7"/>
      <c r="P29" s="7"/>
      <c r="Q29" s="7"/>
      <c r="R29" s="7"/>
      <c r="S29" s="8"/>
    </row>
    <row r="30" spans="12:19" ht="12.75">
      <c r="L30" s="5"/>
      <c r="O30" s="7"/>
      <c r="P30" s="7"/>
      <c r="Q30" s="7"/>
      <c r="R30" s="7"/>
      <c r="S30" s="8"/>
    </row>
    <row r="31" spans="12:19" ht="12.75">
      <c r="L31" s="5"/>
      <c r="O31" s="7"/>
      <c r="P31" s="7"/>
      <c r="Q31" s="7"/>
      <c r="R31" s="7"/>
      <c r="S31" s="8"/>
    </row>
    <row r="32" spans="12:19" ht="12.75">
      <c r="L32" s="5"/>
      <c r="O32" s="7"/>
      <c r="P32" s="7"/>
      <c r="Q32" s="7"/>
      <c r="R32" s="7"/>
      <c r="S32" s="8"/>
    </row>
    <row r="33" spans="12:19" ht="12.75">
      <c r="L33" s="5"/>
      <c r="O33" s="7"/>
      <c r="P33" s="7"/>
      <c r="Q33" s="7"/>
      <c r="R33" s="7"/>
      <c r="S33" s="8"/>
    </row>
    <row r="34" spans="12:19" ht="12.75">
      <c r="L34" s="5"/>
      <c r="O34" s="7"/>
      <c r="P34" s="7"/>
      <c r="Q34" s="7"/>
      <c r="R34" s="7"/>
      <c r="S34" s="8"/>
    </row>
    <row r="35" spans="12:19" ht="12.75">
      <c r="L35" s="5"/>
      <c r="O35" s="7"/>
      <c r="P35" s="7"/>
      <c r="Q35" s="7"/>
      <c r="R35" s="7"/>
      <c r="S35" s="8"/>
    </row>
    <row r="36" spans="12:19" ht="12.75">
      <c r="L36" s="5"/>
      <c r="O36" s="7"/>
      <c r="P36" s="7"/>
      <c r="Q36" s="7"/>
      <c r="R36" s="7"/>
      <c r="S36" s="8"/>
    </row>
    <row r="37" spans="12:19" ht="12.75">
      <c r="L37" s="5"/>
      <c r="O37" s="7"/>
      <c r="P37" s="7"/>
      <c r="Q37" s="7"/>
      <c r="R37" s="7"/>
      <c r="S37" s="8"/>
    </row>
    <row r="38" spans="12:19" ht="12.75">
      <c r="L38" s="5"/>
      <c r="O38" s="7"/>
      <c r="P38" s="7"/>
      <c r="Q38" s="7"/>
      <c r="R38" s="7"/>
      <c r="S38" s="8"/>
    </row>
    <row r="39" spans="12:19" ht="12.75">
      <c r="L39" s="5"/>
      <c r="O39" s="7"/>
      <c r="P39" s="7"/>
      <c r="Q39" s="7"/>
      <c r="R39" s="7"/>
      <c r="S39" s="8"/>
    </row>
    <row r="40" spans="12:19" ht="12.75">
      <c r="L40" s="5"/>
      <c r="O40" s="7"/>
      <c r="P40" s="7"/>
      <c r="Q40" s="7"/>
      <c r="R40" s="7"/>
      <c r="S40" s="8"/>
    </row>
    <row r="41" spans="12:19" ht="12.75">
      <c r="L41" s="5"/>
      <c r="O41" s="7"/>
      <c r="P41" s="7"/>
      <c r="Q41" s="7"/>
      <c r="R41" s="7"/>
      <c r="S41" s="8"/>
    </row>
    <row r="42" spans="12:19" ht="12.75">
      <c r="L42" s="5"/>
      <c r="O42" s="7"/>
      <c r="P42" s="7"/>
      <c r="Q42" s="7"/>
      <c r="R42" s="7"/>
      <c r="S42" s="8"/>
    </row>
    <row r="43" spans="12:19" ht="12.75">
      <c r="L43" s="5"/>
      <c r="O43" s="7"/>
      <c r="P43" s="7"/>
      <c r="Q43" s="7"/>
      <c r="R43" s="7"/>
      <c r="S43" s="8"/>
    </row>
    <row r="44" spans="9:19" ht="12.75">
      <c r="I44"/>
      <c r="L44" s="5"/>
      <c r="O44" s="7"/>
      <c r="P44" s="7"/>
      <c r="Q44" s="7"/>
      <c r="R44" s="7"/>
      <c r="S44" s="8"/>
    </row>
    <row r="45" spans="12:19" ht="12.75">
      <c r="L45" s="5"/>
      <c r="O45" s="7"/>
      <c r="P45" s="7"/>
      <c r="Q45" s="7"/>
      <c r="R45" s="7"/>
      <c r="S45" s="8"/>
    </row>
    <row r="46" spans="12:19" ht="12.75">
      <c r="L46" s="5"/>
      <c r="O46" s="7"/>
      <c r="P46" s="7"/>
      <c r="Q46" s="7"/>
      <c r="R46" s="7"/>
      <c r="S46" s="8"/>
    </row>
    <row r="47" spans="12:19" ht="12.75">
      <c r="L47" s="5"/>
      <c r="O47" s="7"/>
      <c r="P47" s="7"/>
      <c r="Q47" s="7"/>
      <c r="R47" s="7"/>
      <c r="S47" s="8"/>
    </row>
    <row r="48" spans="12:19" ht="12.75">
      <c r="L48" s="5"/>
      <c r="O48" s="7"/>
      <c r="P48" s="7"/>
      <c r="Q48" s="7"/>
      <c r="R48" s="7"/>
      <c r="S48" s="8"/>
    </row>
    <row r="49" spans="12:19" ht="12.75">
      <c r="L49" s="5"/>
      <c r="O49" s="7"/>
      <c r="P49" s="7"/>
      <c r="Q49" s="7"/>
      <c r="R49" s="7"/>
      <c r="S49" s="8"/>
    </row>
    <row r="50" spans="12:19" ht="12.75">
      <c r="L50" s="5"/>
      <c r="O50" s="7"/>
      <c r="P50" s="7"/>
      <c r="Q50" s="7"/>
      <c r="R50" s="7"/>
      <c r="S50" s="8"/>
    </row>
    <row r="51" spans="12:19" ht="12.75">
      <c r="L51" s="5"/>
      <c r="O51" s="7"/>
      <c r="P51" s="7"/>
      <c r="Q51" s="7"/>
      <c r="R51" s="7"/>
      <c r="S51" s="8"/>
    </row>
    <row r="52" spans="12:19" ht="12.75">
      <c r="L52" s="5"/>
      <c r="O52" s="7"/>
      <c r="P52" s="7"/>
      <c r="Q52" s="7"/>
      <c r="R52" s="7"/>
      <c r="S52" s="8"/>
    </row>
    <row r="53" spans="12:19" ht="12.75">
      <c r="L53" s="5"/>
      <c r="O53" s="7"/>
      <c r="P53" s="7"/>
      <c r="Q53" s="7"/>
      <c r="R53" s="7"/>
      <c r="S53" s="8"/>
    </row>
    <row r="54" spans="12:19" ht="12.75">
      <c r="L54" s="5"/>
      <c r="O54" s="7"/>
      <c r="P54" s="7"/>
      <c r="Q54" s="7"/>
      <c r="R54" s="7"/>
      <c r="S54" s="8"/>
    </row>
    <row r="55" spans="12:19" ht="12.75">
      <c r="L55" s="5"/>
      <c r="O55" s="7"/>
      <c r="P55" s="7"/>
      <c r="Q55" s="7"/>
      <c r="R55" s="7"/>
      <c r="S55" s="8"/>
    </row>
    <row r="56" spans="12:19" ht="12.75">
      <c r="L56" s="5"/>
      <c r="O56" s="7"/>
      <c r="P56" s="7"/>
      <c r="Q56" s="7"/>
      <c r="R56" s="7"/>
      <c r="S56" s="8"/>
    </row>
    <row r="57" spans="12:19" ht="12.75">
      <c r="L57" s="5"/>
      <c r="O57" s="7"/>
      <c r="P57" s="7"/>
      <c r="Q57" s="7"/>
      <c r="R57" s="7"/>
      <c r="S57" s="8"/>
    </row>
    <row r="58" spans="12:19" ht="12.75">
      <c r="L58" s="5"/>
      <c r="O58" s="7"/>
      <c r="P58" s="7"/>
      <c r="Q58" s="7"/>
      <c r="R58" s="7"/>
      <c r="S58" s="8"/>
    </row>
    <row r="59" spans="12:19" ht="12.75">
      <c r="L59" s="5"/>
      <c r="O59" s="7"/>
      <c r="P59" s="7"/>
      <c r="Q59" s="7"/>
      <c r="R59" s="7"/>
      <c r="S59" s="8"/>
    </row>
    <row r="60" spans="12:19" ht="12.75">
      <c r="L60" s="5"/>
      <c r="O60" s="7"/>
      <c r="P60" s="7"/>
      <c r="Q60" s="7"/>
      <c r="R60" s="7"/>
      <c r="S60" s="8"/>
    </row>
    <row r="61" spans="12:19" ht="12.75">
      <c r="L61" s="5"/>
      <c r="O61" s="7"/>
      <c r="P61" s="7"/>
      <c r="Q61" s="7"/>
      <c r="R61" s="7"/>
      <c r="S61" s="8"/>
    </row>
    <row r="62" spans="12:19" ht="12.75">
      <c r="L62" s="5"/>
      <c r="O62" s="7"/>
      <c r="P62" s="7"/>
      <c r="Q62" s="7"/>
      <c r="R62" s="7"/>
      <c r="S62" s="8"/>
    </row>
    <row r="63" spans="12:19" ht="12.75">
      <c r="L63" s="5"/>
      <c r="O63" s="7"/>
      <c r="P63" s="7"/>
      <c r="Q63" s="7"/>
      <c r="R63" s="7"/>
      <c r="S63" s="8"/>
    </row>
    <row r="64" spans="12:19" ht="12.75">
      <c r="L64" s="5"/>
      <c r="O64" s="7"/>
      <c r="P64" s="7"/>
      <c r="Q64" s="7"/>
      <c r="R64" s="7"/>
      <c r="S64" s="8"/>
    </row>
    <row r="65" spans="12:19" ht="12.75">
      <c r="L65" s="5"/>
      <c r="O65" s="7"/>
      <c r="P65" s="7"/>
      <c r="Q65" s="7"/>
      <c r="R65" s="7"/>
      <c r="S65" s="8"/>
    </row>
    <row r="66" spans="12:19" ht="12.75">
      <c r="L66" s="5"/>
      <c r="O66" s="7"/>
      <c r="P66" s="7"/>
      <c r="Q66" s="7"/>
      <c r="R66" s="7"/>
      <c r="S66" s="8"/>
    </row>
    <row r="67" spans="12:19" ht="12.75">
      <c r="L67" s="5"/>
      <c r="O67" s="7"/>
      <c r="P67" s="7"/>
      <c r="Q67" s="7"/>
      <c r="R67" s="7"/>
      <c r="S67" s="8"/>
    </row>
    <row r="68" spans="12:19" ht="12.75">
      <c r="L68" s="5"/>
      <c r="O68" s="7"/>
      <c r="P68" s="7"/>
      <c r="Q68" s="7"/>
      <c r="R68" s="7"/>
      <c r="S68" s="8"/>
    </row>
    <row r="69" spans="12:19" ht="12.75">
      <c r="L69" s="5"/>
      <c r="O69" s="7"/>
      <c r="P69" s="7"/>
      <c r="Q69" s="7"/>
      <c r="R69" s="7"/>
      <c r="S69" s="8"/>
    </row>
    <row r="70" spans="12:19" ht="12.75">
      <c r="L70" s="5"/>
      <c r="O70" s="7"/>
      <c r="P70" s="7"/>
      <c r="Q70" s="7"/>
      <c r="R70" s="7"/>
      <c r="S70" s="8"/>
    </row>
    <row r="71" spans="12:19" ht="12.75">
      <c r="L71" s="5"/>
      <c r="O71" s="7"/>
      <c r="P71" s="7"/>
      <c r="Q71" s="7"/>
      <c r="R71" s="7"/>
      <c r="S71" s="8"/>
    </row>
    <row r="72" spans="12:19" ht="12.75">
      <c r="L72" s="5"/>
      <c r="O72" s="7"/>
      <c r="P72" s="7"/>
      <c r="Q72" s="7"/>
      <c r="R72" s="7"/>
      <c r="S72" s="8"/>
    </row>
    <row r="73" spans="12:19" ht="12.75">
      <c r="L73" s="5"/>
      <c r="O73" s="7"/>
      <c r="P73" s="7"/>
      <c r="Q73" s="7"/>
      <c r="R73" s="7"/>
      <c r="S73" s="8"/>
    </row>
    <row r="74" spans="12:19" ht="12.75">
      <c r="L74" s="5"/>
      <c r="O74" s="7"/>
      <c r="P74" s="7"/>
      <c r="Q74" s="7"/>
      <c r="R74" s="7"/>
      <c r="S74" s="8"/>
    </row>
    <row r="75" spans="12:19" ht="12.75">
      <c r="L75" s="5"/>
      <c r="O75" s="7"/>
      <c r="P75" s="7"/>
      <c r="Q75" s="7"/>
      <c r="R75" s="7"/>
      <c r="S75" s="8"/>
    </row>
    <row r="76" spans="12:19" ht="12.75">
      <c r="L76" s="5"/>
      <c r="O76" s="7"/>
      <c r="P76" s="7"/>
      <c r="Q76" s="7"/>
      <c r="R76" s="7"/>
      <c r="S76" s="8"/>
    </row>
    <row r="77" spans="12:19" ht="12.75">
      <c r="L77" s="5"/>
      <c r="O77" s="7"/>
      <c r="P77" s="7"/>
      <c r="Q77" s="7"/>
      <c r="R77" s="7"/>
      <c r="S77" s="8"/>
    </row>
    <row r="78" spans="12:19" ht="12.75">
      <c r="L78" s="5"/>
      <c r="O78" s="7"/>
      <c r="P78" s="7"/>
      <c r="Q78" s="7"/>
      <c r="R78" s="7"/>
      <c r="S78" s="8"/>
    </row>
    <row r="79" spans="12:19" ht="12.75">
      <c r="L79" s="5"/>
      <c r="O79" s="7"/>
      <c r="P79" s="7"/>
      <c r="Q79" s="7"/>
      <c r="R79" s="7"/>
      <c r="S79" s="8"/>
    </row>
    <row r="80" spans="12:19" ht="12.75">
      <c r="L80" s="5"/>
      <c r="O80" s="7"/>
      <c r="P80" s="7"/>
      <c r="Q80" s="7"/>
      <c r="R80" s="7"/>
      <c r="S80" s="8"/>
    </row>
    <row r="81" spans="12:19" ht="12.75">
      <c r="L81" s="5"/>
      <c r="O81" s="7"/>
      <c r="P81" s="7"/>
      <c r="Q81" s="7"/>
      <c r="R81" s="7"/>
      <c r="S81" s="8"/>
    </row>
    <row r="82" spans="12:19" ht="12.75">
      <c r="L82" s="5"/>
      <c r="O82" s="7"/>
      <c r="P82" s="7"/>
      <c r="Q82" s="7"/>
      <c r="R82" s="7"/>
      <c r="S82" s="8"/>
    </row>
    <row r="83" spans="12:19" ht="12.75">
      <c r="L83" s="5"/>
      <c r="O83" s="7"/>
      <c r="P83" s="7"/>
      <c r="Q83" s="7"/>
      <c r="R83" s="7"/>
      <c r="S83" s="8"/>
    </row>
    <row r="84" spans="12:19" ht="12.75">
      <c r="L84" s="5"/>
      <c r="O84" s="7"/>
      <c r="P84" s="7"/>
      <c r="Q84" s="7"/>
      <c r="R84" s="7"/>
      <c r="S84" s="8"/>
    </row>
    <row r="85" spans="12:19" ht="12.75">
      <c r="L85" s="5"/>
      <c r="O85" s="7"/>
      <c r="P85" s="7"/>
      <c r="Q85" s="7"/>
      <c r="R85" s="7"/>
      <c r="S85" s="8"/>
    </row>
    <row r="86" spans="12:19" ht="12.75">
      <c r="L86" s="5"/>
      <c r="O86" s="7"/>
      <c r="P86" s="7"/>
      <c r="Q86" s="7"/>
      <c r="R86" s="7"/>
      <c r="S86" s="8"/>
    </row>
    <row r="87" spans="12:19" ht="12.75">
      <c r="L87" s="5"/>
      <c r="O87" s="7"/>
      <c r="P87" s="7"/>
      <c r="Q87" s="7"/>
      <c r="R87" s="7"/>
      <c r="S87" s="8"/>
    </row>
    <row r="88" spans="12:19" ht="12.75">
      <c r="L88" s="5"/>
      <c r="O88" s="7"/>
      <c r="P88" s="7"/>
      <c r="Q88" s="7"/>
      <c r="R88" s="7"/>
      <c r="S88" s="8"/>
    </row>
    <row r="89" spans="12:19" ht="12.75">
      <c r="L89" s="5"/>
      <c r="O89" s="7"/>
      <c r="P89" s="7"/>
      <c r="Q89" s="7"/>
      <c r="R89" s="7"/>
      <c r="S89" s="8"/>
    </row>
    <row r="90" spans="8:19" ht="12.75">
      <c r="H90"/>
      <c r="L90" s="5"/>
      <c r="O90" s="7"/>
      <c r="P90" s="7"/>
      <c r="Q90" s="7"/>
      <c r="R90" s="7"/>
      <c r="S90" s="8"/>
    </row>
    <row r="91" spans="12:19" ht="12.75">
      <c r="L91" s="5"/>
      <c r="O91" s="7"/>
      <c r="P91" s="7"/>
      <c r="Q91" s="7"/>
      <c r="R91" s="7"/>
      <c r="S91" s="8"/>
    </row>
    <row r="92" spans="12:19" ht="12.75">
      <c r="L92" s="5"/>
      <c r="O92" s="7"/>
      <c r="P92" s="7"/>
      <c r="Q92" s="7"/>
      <c r="R92" s="7"/>
      <c r="S92" s="8"/>
    </row>
    <row r="93" spans="12:19" ht="12.75">
      <c r="L93" s="5"/>
      <c r="O93" s="7"/>
      <c r="P93" s="7"/>
      <c r="Q93" s="7"/>
      <c r="R93" s="7"/>
      <c r="S93" s="8"/>
    </row>
    <row r="94" spans="12:19" ht="12.75">
      <c r="L94" s="5"/>
      <c r="O94" s="7"/>
      <c r="P94" s="7"/>
      <c r="Q94" s="7"/>
      <c r="R94" s="7"/>
      <c r="S94" s="8"/>
    </row>
    <row r="95" spans="12:19" ht="12.75">
      <c r="L95" s="5"/>
      <c r="O95" s="7"/>
      <c r="P95" s="7"/>
      <c r="Q95" s="7"/>
      <c r="R95" s="7"/>
      <c r="S95" s="8"/>
    </row>
    <row r="96" spans="12:19" ht="12.75">
      <c r="L96" s="5"/>
      <c r="O96" s="7"/>
      <c r="P96" s="7"/>
      <c r="Q96" s="7"/>
      <c r="R96" s="7"/>
      <c r="S96" s="8"/>
    </row>
    <row r="97" spans="12:19" ht="12.75">
      <c r="L97" s="5"/>
      <c r="O97" s="7"/>
      <c r="P97" s="7"/>
      <c r="Q97" s="7"/>
      <c r="R97" s="7"/>
      <c r="S97" s="8"/>
    </row>
    <row r="98" spans="12:19" ht="12.75">
      <c r="L98" s="5"/>
      <c r="O98" s="7"/>
      <c r="P98" s="7"/>
      <c r="Q98" s="7"/>
      <c r="R98" s="7"/>
      <c r="S98" s="8"/>
    </row>
    <row r="99" spans="12:19" ht="12.75">
      <c r="L99" s="5"/>
      <c r="O99" s="7"/>
      <c r="P99" s="7"/>
      <c r="Q99" s="7"/>
      <c r="R99" s="7"/>
      <c r="S99" s="8"/>
    </row>
    <row r="100" spans="12:19" ht="12.75">
      <c r="L100" s="5"/>
      <c r="O100" s="7"/>
      <c r="P100" s="7"/>
      <c r="Q100" s="7"/>
      <c r="R100" s="7"/>
      <c r="S100" s="8"/>
    </row>
    <row r="101" spans="12:19" ht="12.75">
      <c r="L101" s="5"/>
      <c r="O101" s="7"/>
      <c r="P101" s="7"/>
      <c r="Q101" s="7"/>
      <c r="R101" s="7"/>
      <c r="S101" s="8"/>
    </row>
    <row r="102" spans="12:19" ht="12.75">
      <c r="L102" s="5"/>
      <c r="O102" s="7"/>
      <c r="P102" s="7"/>
      <c r="Q102" s="7"/>
      <c r="R102" s="7"/>
      <c r="S102" s="8"/>
    </row>
    <row r="103" spans="12:19" ht="12.75">
      <c r="L103" s="5"/>
      <c r="O103" s="7"/>
      <c r="P103" s="7"/>
      <c r="Q103" s="7"/>
      <c r="R103" s="7"/>
      <c r="S103" s="8"/>
    </row>
    <row r="104" spans="12:19" ht="12.75">
      <c r="L104" s="5"/>
      <c r="O104" s="7"/>
      <c r="P104" s="7"/>
      <c r="Q104" s="7"/>
      <c r="R104" s="7"/>
      <c r="S104" s="8"/>
    </row>
    <row r="105" spans="12:19" ht="12.75">
      <c r="L105" s="5"/>
      <c r="O105" s="7"/>
      <c r="P105" s="7"/>
      <c r="Q105" s="7"/>
      <c r="R105" s="7"/>
      <c r="S105" s="8"/>
    </row>
    <row r="106" spans="12:19" ht="12.75">
      <c r="L106" s="5"/>
      <c r="O106" s="7"/>
      <c r="P106" s="7"/>
      <c r="Q106" s="7"/>
      <c r="R106" s="7"/>
      <c r="S106" s="8"/>
    </row>
    <row r="107" spans="12:19" ht="12.75">
      <c r="L107" s="5"/>
      <c r="O107" s="7"/>
      <c r="P107" s="7"/>
      <c r="Q107" s="7"/>
      <c r="R107" s="7"/>
      <c r="S107" s="8"/>
    </row>
    <row r="108" spans="12:19" ht="12.75">
      <c r="L108" s="5"/>
      <c r="O108" s="7"/>
      <c r="P108" s="7"/>
      <c r="Q108" s="7"/>
      <c r="R108" s="7"/>
      <c r="S108" s="8"/>
    </row>
    <row r="109" spans="12:19" ht="12.75">
      <c r="L109" s="5"/>
      <c r="O109" s="7"/>
      <c r="P109" s="7"/>
      <c r="Q109" s="7"/>
      <c r="R109" s="7"/>
      <c r="S109" s="8"/>
    </row>
    <row r="110" spans="12:19" ht="12.75">
      <c r="L110" s="5"/>
      <c r="O110" s="7"/>
      <c r="P110" s="7"/>
      <c r="Q110" s="7"/>
      <c r="R110" s="7"/>
      <c r="S110" s="8"/>
    </row>
    <row r="111" spans="12:19" ht="12.75">
      <c r="L111" s="5"/>
      <c r="O111" s="7"/>
      <c r="P111" s="7"/>
      <c r="Q111" s="7"/>
      <c r="R111" s="7"/>
      <c r="S111" s="8"/>
    </row>
    <row r="112" spans="12:19" ht="12.75">
      <c r="L112" s="5"/>
      <c r="O112" s="7"/>
      <c r="P112" s="7"/>
      <c r="Q112" s="7"/>
      <c r="R112" s="7"/>
      <c r="S112" s="8"/>
    </row>
    <row r="113" spans="12:19" ht="12.75">
      <c r="L113" s="5"/>
      <c r="O113" s="7"/>
      <c r="P113" s="7"/>
      <c r="Q113" s="7"/>
      <c r="R113" s="7"/>
      <c r="S113" s="8"/>
    </row>
    <row r="114" spans="12:19" ht="12.75">
      <c r="L114" s="5"/>
      <c r="O114" s="7"/>
      <c r="P114" s="7"/>
      <c r="Q114" s="7"/>
      <c r="R114" s="7"/>
      <c r="S114" s="8"/>
    </row>
    <row r="115" spans="12:19" ht="12.75">
      <c r="L115" s="5"/>
      <c r="O115" s="7"/>
      <c r="P115" s="7"/>
      <c r="Q115" s="7"/>
      <c r="R115" s="7"/>
      <c r="S115" s="8"/>
    </row>
    <row r="116" spans="12:19" ht="12.75">
      <c r="L116" s="5"/>
      <c r="O116" s="7"/>
      <c r="P116" s="7"/>
      <c r="Q116" s="7"/>
      <c r="R116" s="7"/>
      <c r="S116" s="8"/>
    </row>
    <row r="117" spans="12:19" ht="12.75">
      <c r="L117" s="5"/>
      <c r="O117" s="7"/>
      <c r="P117" s="7"/>
      <c r="Q117" s="7"/>
      <c r="R117" s="7"/>
      <c r="S117" s="8"/>
    </row>
    <row r="118" spans="12:19" ht="12.75">
      <c r="L118" s="5"/>
      <c r="O118" s="7"/>
      <c r="P118" s="7"/>
      <c r="Q118" s="7"/>
      <c r="R118" s="7"/>
      <c r="S118" s="8"/>
    </row>
    <row r="119" spans="12:19" ht="12.75">
      <c r="L119" s="5"/>
      <c r="O119" s="7"/>
      <c r="P119" s="7"/>
      <c r="Q119" s="7"/>
      <c r="R119" s="7"/>
      <c r="S119" s="8"/>
    </row>
    <row r="120" spans="12:19" ht="12.75">
      <c r="L120" s="5"/>
      <c r="O120" s="7"/>
      <c r="P120" s="7"/>
      <c r="Q120" s="7"/>
      <c r="R120" s="7"/>
      <c r="S120" s="8"/>
    </row>
    <row r="121" spans="12:19" ht="12.75">
      <c r="L121" s="5"/>
      <c r="O121" s="7"/>
      <c r="P121" s="7"/>
      <c r="Q121" s="7"/>
      <c r="R121" s="7"/>
      <c r="S121" s="8"/>
    </row>
    <row r="122" spans="12:19" ht="12.75">
      <c r="L122" s="5"/>
      <c r="O122" s="7"/>
      <c r="P122" s="7"/>
      <c r="Q122" s="7"/>
      <c r="R122" s="7"/>
      <c r="S122" s="8"/>
    </row>
    <row r="123" spans="12:19" ht="12.75">
      <c r="L123" s="5"/>
      <c r="O123" s="7"/>
      <c r="P123" s="7"/>
      <c r="Q123" s="7"/>
      <c r="R123" s="7"/>
      <c r="S123" s="8"/>
    </row>
    <row r="124" spans="12:19" ht="12.75">
      <c r="L124" s="5"/>
      <c r="O124" s="7"/>
      <c r="P124" s="7"/>
      <c r="Q124" s="7"/>
      <c r="R124" s="7"/>
      <c r="S124" s="8"/>
    </row>
    <row r="125" spans="12:19" ht="12.75">
      <c r="L125" s="5"/>
      <c r="O125" s="7"/>
      <c r="P125" s="7"/>
      <c r="Q125" s="7"/>
      <c r="R125" s="7"/>
      <c r="S125" s="8"/>
    </row>
    <row r="126" spans="12:19" ht="12.75">
      <c r="L126" s="5"/>
      <c r="O126" s="7"/>
      <c r="P126" s="7"/>
      <c r="Q126" s="7"/>
      <c r="R126" s="7"/>
      <c r="S126" s="8"/>
    </row>
    <row r="127" spans="12:19" ht="12.75">
      <c r="L127" s="5"/>
      <c r="O127" s="7"/>
      <c r="P127" s="7"/>
      <c r="Q127" s="7"/>
      <c r="R127" s="7"/>
      <c r="S127" s="8"/>
    </row>
    <row r="128" spans="12:19" ht="12.75">
      <c r="L128" s="5"/>
      <c r="O128" s="7"/>
      <c r="P128" s="7"/>
      <c r="Q128" s="7"/>
      <c r="R128" s="7"/>
      <c r="S128" s="8"/>
    </row>
    <row r="129" spans="12:19" ht="12.75">
      <c r="L129" s="5"/>
      <c r="O129" s="7"/>
      <c r="P129" s="7"/>
      <c r="Q129" s="7"/>
      <c r="R129" s="7"/>
      <c r="S129" s="8"/>
    </row>
    <row r="130" spans="12:19" ht="12.75">
      <c r="L130" s="5"/>
      <c r="O130" s="7"/>
      <c r="P130" s="7"/>
      <c r="Q130" s="7"/>
      <c r="R130" s="7"/>
      <c r="S130" s="8"/>
    </row>
    <row r="131" spans="12:19" ht="12.75">
      <c r="L131" s="5"/>
      <c r="O131" s="7"/>
      <c r="P131" s="7"/>
      <c r="Q131" s="7"/>
      <c r="R131" s="7"/>
      <c r="S131" s="8"/>
    </row>
    <row r="132" spans="12:19" ht="12.75">
      <c r="L132" s="5"/>
      <c r="O132" s="7"/>
      <c r="P132" s="7"/>
      <c r="Q132" s="7"/>
      <c r="R132" s="7"/>
      <c r="S132" s="8"/>
    </row>
    <row r="133" spans="12:19" ht="12.75">
      <c r="L133" s="5"/>
      <c r="O133" s="7"/>
      <c r="P133" s="7"/>
      <c r="Q133" s="7"/>
      <c r="R133" s="7"/>
      <c r="S133" s="8"/>
    </row>
    <row r="134" spans="12:19" ht="12.75">
      <c r="L134" s="5"/>
      <c r="O134" s="7"/>
      <c r="P134" s="7"/>
      <c r="Q134" s="7"/>
      <c r="R134" s="7"/>
      <c r="S134" s="8"/>
    </row>
    <row r="135" spans="12:19" ht="12.75">
      <c r="L135" s="5"/>
      <c r="O135" s="7"/>
      <c r="P135" s="7"/>
      <c r="Q135" s="7"/>
      <c r="R135" s="7"/>
      <c r="S135" s="8"/>
    </row>
    <row r="136" spans="12:19" ht="12.75">
      <c r="L136" s="5"/>
      <c r="O136" s="7"/>
      <c r="P136" s="7"/>
      <c r="Q136" s="7"/>
      <c r="R136" s="7"/>
      <c r="S136" s="8"/>
    </row>
    <row r="137" spans="12:19" ht="12.75">
      <c r="L137" s="5"/>
      <c r="O137" s="7"/>
      <c r="P137" s="7"/>
      <c r="Q137" s="7"/>
      <c r="R137" s="7"/>
      <c r="S137" s="8"/>
    </row>
    <row r="138" spans="12:19" ht="12.75">
      <c r="L138" s="5"/>
      <c r="O138" s="7"/>
      <c r="P138" s="7"/>
      <c r="Q138" s="7"/>
      <c r="R138" s="7"/>
      <c r="S138" s="8"/>
    </row>
    <row r="139" spans="12:19" ht="12.75">
      <c r="L139" s="5"/>
      <c r="O139" s="7"/>
      <c r="P139" s="7"/>
      <c r="Q139" s="7"/>
      <c r="R139" s="7"/>
      <c r="S139" s="8"/>
    </row>
    <row r="140" spans="11:19" ht="12.75">
      <c r="K140"/>
      <c r="L140" s="5"/>
      <c r="O140" s="7"/>
      <c r="P140" s="7"/>
      <c r="Q140" s="7"/>
      <c r="R140" s="7"/>
      <c r="S140" s="8"/>
    </row>
    <row r="141" spans="12:19" ht="12.75">
      <c r="L141" s="5"/>
      <c r="O141" s="7"/>
      <c r="P141" s="7"/>
      <c r="Q141" s="7"/>
      <c r="R141" s="7"/>
      <c r="S141" s="8"/>
    </row>
    <row r="142" spans="12:19" ht="12.75">
      <c r="L142" s="5"/>
      <c r="O142" s="7"/>
      <c r="P142" s="7"/>
      <c r="Q142" s="7"/>
      <c r="R142" s="7"/>
      <c r="S142" s="8"/>
    </row>
    <row r="143" spans="12:19" ht="12.75">
      <c r="L143" s="5"/>
      <c r="O143" s="7"/>
      <c r="P143" s="7"/>
      <c r="Q143" s="7"/>
      <c r="R143" s="7"/>
      <c r="S143" s="8"/>
    </row>
    <row r="144" spans="12:19" ht="12.75">
      <c r="L144" s="5"/>
      <c r="O144" s="7"/>
      <c r="P144" s="7"/>
      <c r="Q144" s="7"/>
      <c r="R144" s="7"/>
      <c r="S144" s="8"/>
    </row>
    <row r="145" spans="12:19" ht="12.75">
      <c r="L145" s="5"/>
      <c r="O145" s="7"/>
      <c r="P145" s="7"/>
      <c r="Q145" s="7"/>
      <c r="R145" s="7"/>
      <c r="S145" s="8"/>
    </row>
    <row r="146" spans="12:19" ht="12.75">
      <c r="L146" s="5"/>
      <c r="O146" s="7"/>
      <c r="P146" s="7"/>
      <c r="Q146" s="7"/>
      <c r="R146" s="7"/>
      <c r="S146" s="8"/>
    </row>
    <row r="147" spans="12:19" ht="12.75">
      <c r="L147" s="5"/>
      <c r="O147" s="7"/>
      <c r="P147" s="7"/>
      <c r="Q147" s="7"/>
      <c r="R147" s="7"/>
      <c r="S147" s="8"/>
    </row>
    <row r="148" spans="12:19" ht="12.75">
      <c r="L148" s="5"/>
      <c r="O148" s="7"/>
      <c r="P148" s="7"/>
      <c r="Q148" s="7"/>
      <c r="R148" s="7"/>
      <c r="S148" s="8"/>
    </row>
    <row r="149" spans="12:19" ht="12.75">
      <c r="L149" s="5"/>
      <c r="O149" s="7"/>
      <c r="P149" s="7"/>
      <c r="Q149" s="7"/>
      <c r="R149" s="7"/>
      <c r="S149" s="8"/>
    </row>
    <row r="150" spans="12:19" ht="12.75">
      <c r="L150" s="5"/>
      <c r="O150" s="7"/>
      <c r="P150" s="7"/>
      <c r="Q150" s="7"/>
      <c r="R150" s="7"/>
      <c r="S150" s="8"/>
    </row>
    <row r="151" spans="12:19" ht="12.75">
      <c r="L151" s="5"/>
      <c r="O151" s="7"/>
      <c r="P151" s="7"/>
      <c r="Q151" s="7"/>
      <c r="R151" s="7"/>
      <c r="S151" s="8"/>
    </row>
    <row r="152" spans="12:19" ht="12.75">
      <c r="L152" s="5"/>
      <c r="O152" s="7"/>
      <c r="P152" s="7"/>
      <c r="Q152" s="7"/>
      <c r="R152" s="7"/>
      <c r="S152" s="8"/>
    </row>
    <row r="153" spans="12:19" ht="12.75">
      <c r="L153" s="5"/>
      <c r="O153" s="7"/>
      <c r="P153" s="7"/>
      <c r="Q153" s="7"/>
      <c r="R153" s="7"/>
      <c r="S153" s="8"/>
    </row>
    <row r="154" spans="12:19" ht="12.75">
      <c r="L154" s="5"/>
      <c r="O154" s="7"/>
      <c r="P154" s="7"/>
      <c r="Q154" s="7"/>
      <c r="R154" s="7"/>
      <c r="S154" s="8"/>
    </row>
    <row r="155" spans="12:19" ht="12.75">
      <c r="L155" s="5"/>
      <c r="O155" s="7"/>
      <c r="P155" s="7"/>
      <c r="Q155" s="7"/>
      <c r="R155" s="7"/>
      <c r="S155" s="8"/>
    </row>
    <row r="156" spans="12:19" ht="12.75">
      <c r="L156" s="5"/>
      <c r="O156" s="7"/>
      <c r="P156" s="7"/>
      <c r="Q156" s="7"/>
      <c r="R156" s="7"/>
      <c r="S156" s="8"/>
    </row>
    <row r="157" spans="12:19" ht="12.75">
      <c r="L157" s="5"/>
      <c r="O157" s="7"/>
      <c r="P157" s="7"/>
      <c r="Q157" s="7"/>
      <c r="R157" s="7"/>
      <c r="S157" s="8"/>
    </row>
    <row r="158" spans="12:19" ht="12.75">
      <c r="L158" s="5"/>
      <c r="O158" s="7"/>
      <c r="P158" s="7"/>
      <c r="Q158" s="7"/>
      <c r="R158" s="7"/>
      <c r="S158" s="8"/>
    </row>
    <row r="159" spans="12:19" ht="12.75">
      <c r="L159" s="5"/>
      <c r="O159" s="7"/>
      <c r="P159" s="7"/>
      <c r="Q159" s="7"/>
      <c r="R159" s="7"/>
      <c r="S159" s="8"/>
    </row>
    <row r="160" spans="12:19" ht="12.75">
      <c r="L160" s="5"/>
      <c r="O160" s="7"/>
      <c r="P160" s="7"/>
      <c r="Q160" s="7"/>
      <c r="R160" s="7"/>
      <c r="S160" s="8"/>
    </row>
    <row r="161" spans="12:19" ht="12.75">
      <c r="L161" s="5"/>
      <c r="O161" s="7"/>
      <c r="P161" s="7"/>
      <c r="Q161" s="7"/>
      <c r="R161" s="7"/>
      <c r="S161" s="8"/>
    </row>
    <row r="162" spans="12:19" ht="12.75">
      <c r="L162" s="5"/>
      <c r="O162" s="7"/>
      <c r="P162" s="7"/>
      <c r="Q162" s="7"/>
      <c r="R162" s="7"/>
      <c r="S162" s="8"/>
    </row>
    <row r="163" spans="12:19" ht="12.75">
      <c r="L163" s="5"/>
      <c r="O163" s="7"/>
      <c r="P163" s="7"/>
      <c r="Q163" s="7"/>
      <c r="R163" s="7"/>
      <c r="S163" s="8"/>
    </row>
    <row r="164" spans="12:19" ht="12.75">
      <c r="L164" s="5"/>
      <c r="O164" s="7"/>
      <c r="P164" s="7"/>
      <c r="Q164" s="7"/>
      <c r="R164" s="7"/>
      <c r="S164" s="8"/>
    </row>
    <row r="165" spans="12:19" ht="12.75">
      <c r="L165" s="5"/>
      <c r="O165" s="7"/>
      <c r="P165" s="7"/>
      <c r="Q165" s="7"/>
      <c r="R165" s="7"/>
      <c r="S165" s="8"/>
    </row>
    <row r="166" spans="12:19" ht="12.75">
      <c r="L166" s="5"/>
      <c r="O166" s="7"/>
      <c r="P166" s="7"/>
      <c r="Q166" s="7"/>
      <c r="R166" s="7"/>
      <c r="S166" s="8"/>
    </row>
    <row r="167" spans="12:19" ht="12.75">
      <c r="L167" s="5"/>
      <c r="O167" s="7"/>
      <c r="P167" s="7"/>
      <c r="Q167" s="7"/>
      <c r="R167" s="7"/>
      <c r="S167" s="8"/>
    </row>
    <row r="168" spans="12:19" ht="12.75">
      <c r="L168" s="5"/>
      <c r="O168" s="7"/>
      <c r="P168" s="7"/>
      <c r="Q168" s="7"/>
      <c r="R168" s="7"/>
      <c r="S168" s="8"/>
    </row>
    <row r="169" spans="12:19" ht="12.75">
      <c r="L169" s="5"/>
      <c r="O169" s="7"/>
      <c r="P169" s="7"/>
      <c r="Q169" s="7"/>
      <c r="R169" s="7"/>
      <c r="S169" s="8"/>
    </row>
    <row r="170" spans="12:19" ht="12.75">
      <c r="L170" s="5"/>
      <c r="O170" s="7"/>
      <c r="P170" s="7"/>
      <c r="Q170" s="7"/>
      <c r="R170" s="7"/>
      <c r="S170" s="8"/>
    </row>
    <row r="171" spans="12:19" ht="12.75">
      <c r="L171" s="5"/>
      <c r="O171" s="7"/>
      <c r="P171" s="7"/>
      <c r="Q171" s="7"/>
      <c r="R171" s="7"/>
      <c r="S171" s="8"/>
    </row>
    <row r="172" spans="12:19" ht="12.75">
      <c r="L172" s="5"/>
      <c r="O172" s="7"/>
      <c r="P172" s="7"/>
      <c r="Q172" s="7"/>
      <c r="R172" s="7"/>
      <c r="S172" s="8"/>
    </row>
    <row r="173" spans="12:19" ht="12.75">
      <c r="L173" s="5"/>
      <c r="O173" s="7"/>
      <c r="P173" s="7"/>
      <c r="Q173" s="7"/>
      <c r="R173" s="7"/>
      <c r="S173" s="8"/>
    </row>
    <row r="174" spans="12:19" ht="12.75">
      <c r="L174" s="5"/>
      <c r="O174" s="7"/>
      <c r="P174" s="7"/>
      <c r="Q174" s="7"/>
      <c r="R174" s="7"/>
      <c r="S174" s="8"/>
    </row>
    <row r="175" spans="12:19" ht="12.75">
      <c r="L175" s="5"/>
      <c r="O175" s="7"/>
      <c r="P175" s="7"/>
      <c r="Q175" s="7"/>
      <c r="R175" s="7"/>
      <c r="S175" s="8"/>
    </row>
    <row r="176" spans="12:19" ht="12.75">
      <c r="L176" s="5"/>
      <c r="O176" s="7"/>
      <c r="P176" s="7"/>
      <c r="Q176" s="7"/>
      <c r="R176" s="7"/>
      <c r="S176" s="8"/>
    </row>
    <row r="177" spans="12:19" ht="12.75">
      <c r="L177" s="5"/>
      <c r="O177" s="7"/>
      <c r="P177" s="7"/>
      <c r="Q177" s="7"/>
      <c r="R177" s="7"/>
      <c r="S177" s="8"/>
    </row>
    <row r="178" spans="12:19" ht="12.75">
      <c r="L178" s="5"/>
      <c r="O178" s="7"/>
      <c r="P178" s="7"/>
      <c r="Q178" s="7"/>
      <c r="R178" s="7"/>
      <c r="S178" s="8"/>
    </row>
    <row r="179" spans="12:19" ht="12.75">
      <c r="L179" s="5"/>
      <c r="O179" s="7"/>
      <c r="P179" s="7"/>
      <c r="Q179" s="7"/>
      <c r="R179" s="7"/>
      <c r="S179" s="8"/>
    </row>
    <row r="180" spans="12:19" ht="12.75">
      <c r="L180" s="5"/>
      <c r="O180" s="7"/>
      <c r="P180" s="7"/>
      <c r="Q180" s="7"/>
      <c r="R180" s="7"/>
      <c r="S180" s="8"/>
    </row>
    <row r="181" spans="12:19" ht="12.75">
      <c r="L181" s="5"/>
      <c r="O181" s="7"/>
      <c r="P181" s="7"/>
      <c r="Q181" s="7"/>
      <c r="R181" s="7"/>
      <c r="S181" s="8"/>
    </row>
    <row r="182" spans="12:19" ht="12.75">
      <c r="L182" s="5"/>
      <c r="O182" s="7"/>
      <c r="P182" s="7"/>
      <c r="Q182" s="7"/>
      <c r="R182" s="7"/>
      <c r="S182" s="8"/>
    </row>
    <row r="183" spans="12:19" ht="12.75">
      <c r="L183" s="5"/>
      <c r="O183" s="7"/>
      <c r="P183" s="7"/>
      <c r="Q183" s="7"/>
      <c r="R183" s="7"/>
      <c r="S183" s="8"/>
    </row>
    <row r="184" spans="12:19" ht="12.75">
      <c r="L184" s="5"/>
      <c r="O184" s="7"/>
      <c r="P184" s="7"/>
      <c r="Q184" s="7"/>
      <c r="R184" s="7"/>
      <c r="S184" s="8"/>
    </row>
    <row r="185" spans="12:19" ht="12.75">
      <c r="L185" s="5"/>
      <c r="O185" s="7"/>
      <c r="P185" s="7"/>
      <c r="Q185" s="7"/>
      <c r="R185" s="7"/>
      <c r="S185" s="8"/>
    </row>
    <row r="186" spans="12:19" ht="12.75">
      <c r="L186" s="5"/>
      <c r="O186" s="7"/>
      <c r="P186" s="7"/>
      <c r="Q186" s="7"/>
      <c r="R186" s="7"/>
      <c r="S186" s="8"/>
    </row>
    <row r="187" spans="12:19" ht="12.75">
      <c r="L187" s="5"/>
      <c r="O187" s="7"/>
      <c r="P187" s="7"/>
      <c r="Q187" s="7"/>
      <c r="R187" s="7"/>
      <c r="S187" s="8"/>
    </row>
    <row r="188" spans="12:19" ht="12.75">
      <c r="L188" s="5"/>
      <c r="O188" s="7"/>
      <c r="P188" s="7"/>
      <c r="Q188" s="7"/>
      <c r="R188" s="7"/>
      <c r="S188" s="8"/>
    </row>
    <row r="189" spans="12:19" ht="12.75">
      <c r="L189" s="5"/>
      <c r="O189" s="7"/>
      <c r="P189" s="7"/>
      <c r="Q189" s="7"/>
      <c r="R189" s="7"/>
      <c r="S189" s="8"/>
    </row>
    <row r="190" spans="12:19" ht="12.75">
      <c r="L190" s="5"/>
      <c r="O190" s="7"/>
      <c r="P190" s="7"/>
      <c r="Q190" s="7"/>
      <c r="R190" s="7"/>
      <c r="S190" s="8"/>
    </row>
    <row r="191" spans="12:19" ht="12.75">
      <c r="L191" s="5"/>
      <c r="O191" s="7"/>
      <c r="P191" s="7"/>
      <c r="Q191" s="7"/>
      <c r="R191" s="7"/>
      <c r="S191" s="8"/>
    </row>
    <row r="192" spans="12:19" ht="12.75">
      <c r="L192" s="5"/>
      <c r="O192" s="7"/>
      <c r="P192" s="7"/>
      <c r="Q192" s="7"/>
      <c r="R192" s="7"/>
      <c r="S192" s="8"/>
    </row>
    <row r="193" spans="12:19" ht="12.75">
      <c r="L193" s="5"/>
      <c r="O193" s="7"/>
      <c r="P193" s="7"/>
      <c r="Q193" s="7"/>
      <c r="R193" s="7"/>
      <c r="S193" s="8"/>
    </row>
    <row r="194" spans="12:19" ht="12.75">
      <c r="L194" s="5"/>
      <c r="O194" s="7"/>
      <c r="P194" s="7"/>
      <c r="Q194" s="7"/>
      <c r="R194" s="7"/>
      <c r="S194" s="8"/>
    </row>
    <row r="195" spans="12:19" ht="12.75">
      <c r="L195" s="5"/>
      <c r="O195" s="7"/>
      <c r="P195" s="7"/>
      <c r="Q195" s="7"/>
      <c r="R195" s="7"/>
      <c r="S195" s="8"/>
    </row>
    <row r="196" spans="12:19" ht="12.75">
      <c r="L196" s="5"/>
      <c r="O196" s="7"/>
      <c r="P196" s="7"/>
      <c r="Q196" s="7"/>
      <c r="R196" s="7"/>
      <c r="S196" s="8"/>
    </row>
    <row r="197" spans="12:19" ht="12.75">
      <c r="L197" s="5"/>
      <c r="O197" s="7"/>
      <c r="P197" s="7"/>
      <c r="Q197" s="7"/>
      <c r="R197" s="7"/>
      <c r="S197" s="8"/>
    </row>
    <row r="198" spans="12:19" ht="12.75">
      <c r="L198" s="5"/>
      <c r="O198" s="7"/>
      <c r="P198" s="7"/>
      <c r="Q198" s="7"/>
      <c r="R198" s="7"/>
      <c r="S198" s="8"/>
    </row>
    <row r="199" spans="12:19" ht="12.75">
      <c r="L199" s="5"/>
      <c r="O199" s="7"/>
      <c r="P199" s="7"/>
      <c r="Q199" s="7"/>
      <c r="R199" s="7"/>
      <c r="S199" s="8"/>
    </row>
    <row r="200" spans="12:19" ht="12.75">
      <c r="L200" s="5"/>
      <c r="O200" s="7"/>
      <c r="P200" s="7"/>
      <c r="Q200" s="7"/>
      <c r="R200" s="7"/>
      <c r="S200" s="8"/>
    </row>
    <row r="201" spans="12:19" ht="12.75">
      <c r="L201" s="5"/>
      <c r="O201" s="7"/>
      <c r="P201" s="7"/>
      <c r="Q201" s="7"/>
      <c r="R201" s="7"/>
      <c r="S201" s="8"/>
    </row>
    <row r="202" spans="12:19" ht="12.75">
      <c r="L202" s="5"/>
      <c r="O202" s="7"/>
      <c r="P202" s="7"/>
      <c r="Q202" s="7"/>
      <c r="R202" s="7"/>
      <c r="S202" s="8"/>
    </row>
    <row r="203" spans="12:19" ht="12.75">
      <c r="L203" s="5"/>
      <c r="O203" s="7"/>
      <c r="P203" s="7"/>
      <c r="Q203" s="7"/>
      <c r="R203" s="7"/>
      <c r="S203" s="8"/>
    </row>
    <row r="204" spans="12:19" ht="12.75">
      <c r="L204" s="5"/>
      <c r="O204" s="7"/>
      <c r="P204" s="7"/>
      <c r="Q204" s="7"/>
      <c r="R204" s="7"/>
      <c r="S204" s="8"/>
    </row>
    <row r="205" spans="12:19" ht="12.75">
      <c r="L205" s="5"/>
      <c r="O205" s="7"/>
      <c r="P205" s="7"/>
      <c r="Q205" s="7"/>
      <c r="R205" s="7"/>
      <c r="S205" s="8"/>
    </row>
    <row r="206" spans="12:19" ht="12.75">
      <c r="L206" s="5"/>
      <c r="O206" s="7"/>
      <c r="P206" s="7"/>
      <c r="Q206" s="7"/>
      <c r="R206" s="7"/>
      <c r="S206" s="8"/>
    </row>
    <row r="207" spans="12:19" ht="12.75">
      <c r="L207" s="5"/>
      <c r="O207" s="7"/>
      <c r="P207" s="7"/>
      <c r="Q207" s="7"/>
      <c r="R207" s="7"/>
      <c r="S207" s="8"/>
    </row>
    <row r="208" spans="12:19" ht="12.75">
      <c r="L208" s="5"/>
      <c r="O208" s="7"/>
      <c r="P208" s="7"/>
      <c r="Q208" s="7"/>
      <c r="R208" s="7"/>
      <c r="S208" s="8"/>
    </row>
    <row r="209" spans="12:19" ht="12.75">
      <c r="L209" s="5"/>
      <c r="O209" s="7"/>
      <c r="P209" s="7"/>
      <c r="Q209" s="7"/>
      <c r="R209" s="7"/>
      <c r="S209" s="8"/>
    </row>
    <row r="210" spans="12:19" ht="12.75">
      <c r="L210" s="5"/>
      <c r="O210" s="7"/>
      <c r="P210" s="7"/>
      <c r="Q210" s="7"/>
      <c r="R210" s="7"/>
      <c r="S210" s="8"/>
    </row>
    <row r="211" spans="12:19" ht="12.75">
      <c r="L211" s="5"/>
      <c r="O211" s="7"/>
      <c r="P211" s="7"/>
      <c r="Q211" s="7"/>
      <c r="R211" s="7"/>
      <c r="S211" s="8"/>
    </row>
    <row r="212" spans="12:19" ht="12.75">
      <c r="L212" s="5"/>
      <c r="O212" s="7"/>
      <c r="P212" s="7"/>
      <c r="Q212" s="7"/>
      <c r="R212" s="7"/>
      <c r="S212" s="8"/>
    </row>
    <row r="213" spans="12:19" ht="12.75">
      <c r="L213" s="5"/>
      <c r="O213" s="7"/>
      <c r="P213" s="7"/>
      <c r="Q213" s="7"/>
      <c r="R213" s="7"/>
      <c r="S213" s="8"/>
    </row>
    <row r="214" spans="12:19" ht="12.75">
      <c r="L214" s="5"/>
      <c r="O214" s="7"/>
      <c r="P214" s="7"/>
      <c r="Q214" s="7"/>
      <c r="R214" s="7"/>
      <c r="S214" s="8"/>
    </row>
    <row r="215" spans="12:19" ht="12.75">
      <c r="L215" s="5"/>
      <c r="O215" s="7"/>
      <c r="P215" s="7"/>
      <c r="Q215" s="7"/>
      <c r="R215" s="7"/>
      <c r="S215" s="8"/>
    </row>
    <row r="216" spans="12:19" ht="12.75">
      <c r="L216" s="5"/>
      <c r="O216" s="7"/>
      <c r="P216" s="7"/>
      <c r="Q216" s="7"/>
      <c r="R216" s="7"/>
      <c r="S216" s="8"/>
    </row>
    <row r="217" spans="12:19" ht="12.75">
      <c r="L217" s="5"/>
      <c r="O217" s="7"/>
      <c r="P217" s="7"/>
      <c r="Q217" s="7"/>
      <c r="R217" s="7"/>
      <c r="S217" s="8"/>
    </row>
    <row r="218" spans="12:19" ht="12.75">
      <c r="L218" s="5"/>
      <c r="O218" s="7"/>
      <c r="P218" s="7"/>
      <c r="Q218" s="7"/>
      <c r="R218" s="7"/>
      <c r="S218" s="8"/>
    </row>
    <row r="219" spans="12:19" ht="12.75">
      <c r="L219" s="5"/>
      <c r="O219" s="7"/>
      <c r="P219" s="7"/>
      <c r="Q219" s="7"/>
      <c r="R219" s="7"/>
      <c r="S219" s="8"/>
    </row>
    <row r="220" spans="12:19" ht="12.75">
      <c r="L220" s="5"/>
      <c r="O220" s="7"/>
      <c r="P220" s="7"/>
      <c r="Q220" s="7"/>
      <c r="R220" s="7"/>
      <c r="S220" s="8"/>
    </row>
    <row r="221" spans="12:19" ht="12.75">
      <c r="L221" s="5"/>
      <c r="O221" s="7"/>
      <c r="P221" s="7"/>
      <c r="Q221" s="7"/>
      <c r="R221" s="7"/>
      <c r="S221" s="8"/>
    </row>
    <row r="222" spans="12:19" ht="12.75">
      <c r="L222" s="5"/>
      <c r="O222" s="7"/>
      <c r="P222" s="7"/>
      <c r="Q222" s="7"/>
      <c r="R222" s="7"/>
      <c r="S222" s="8"/>
    </row>
    <row r="223" spans="12:19" ht="12.75">
      <c r="L223" s="5"/>
      <c r="O223" s="7"/>
      <c r="P223" s="7"/>
      <c r="Q223" s="7"/>
      <c r="R223" s="7"/>
      <c r="S223" s="8"/>
    </row>
    <row r="224" spans="9:19" ht="12.75">
      <c r="I224"/>
      <c r="L224" s="5"/>
      <c r="O224" s="7"/>
      <c r="P224" s="7"/>
      <c r="Q224" s="7"/>
      <c r="R224" s="7"/>
      <c r="S224" s="8"/>
    </row>
    <row r="225" spans="12:19" ht="12.75">
      <c r="L225" s="5"/>
      <c r="O225" s="7"/>
      <c r="P225" s="7"/>
      <c r="Q225" s="7"/>
      <c r="R225" s="7"/>
      <c r="S225" s="8"/>
    </row>
    <row r="226" spans="12:19" ht="12.75">
      <c r="L226" s="5"/>
      <c r="O226" s="7"/>
      <c r="P226" s="7"/>
      <c r="Q226" s="7"/>
      <c r="R226" s="7"/>
      <c r="S226" s="8"/>
    </row>
    <row r="227" spans="12:19" ht="12.75">
      <c r="L227" s="5"/>
      <c r="O227" s="7"/>
      <c r="P227" s="7"/>
      <c r="Q227" s="7"/>
      <c r="R227" s="7"/>
      <c r="S227" s="8"/>
    </row>
    <row r="228" spans="12:19" ht="12.75">
      <c r="L228" s="5"/>
      <c r="O228" s="7"/>
      <c r="P228" s="7"/>
      <c r="Q228" s="7"/>
      <c r="R228" s="7"/>
      <c r="S228" s="8"/>
    </row>
    <row r="229" spans="12:19" ht="12.75">
      <c r="L229" s="5"/>
      <c r="O229" s="7"/>
      <c r="P229" s="7"/>
      <c r="Q229" s="7"/>
      <c r="R229" s="7"/>
      <c r="S229" s="8"/>
    </row>
    <row r="230" spans="12:19" ht="12.75">
      <c r="L230" s="5"/>
      <c r="O230" s="7"/>
      <c r="P230" s="7"/>
      <c r="Q230" s="7"/>
      <c r="R230" s="7"/>
      <c r="S230" s="8"/>
    </row>
    <row r="231" spans="12:19" ht="12.75">
      <c r="L231" s="5"/>
      <c r="O231" s="7"/>
      <c r="P231" s="7"/>
      <c r="Q231" s="7"/>
      <c r="R231" s="7"/>
      <c r="S231" s="8"/>
    </row>
    <row r="232" spans="12:19" ht="12.75">
      <c r="L232" s="5"/>
      <c r="O232" s="7"/>
      <c r="P232" s="7"/>
      <c r="Q232" s="7"/>
      <c r="R232" s="7"/>
      <c r="S232" s="8"/>
    </row>
    <row r="233" spans="12:19" ht="12.75">
      <c r="L233" s="5"/>
      <c r="O233" s="7"/>
      <c r="P233" s="7"/>
      <c r="Q233" s="7"/>
      <c r="R233" s="7"/>
      <c r="S233" s="8"/>
    </row>
    <row r="234" spans="12:19" ht="12.75">
      <c r="L234" s="5"/>
      <c r="O234" s="7"/>
      <c r="P234" s="7"/>
      <c r="Q234" s="7"/>
      <c r="R234" s="7"/>
      <c r="S234" s="8"/>
    </row>
    <row r="235" spans="12:19" ht="12.75">
      <c r="L235" s="5"/>
      <c r="O235" s="7"/>
      <c r="P235" s="7"/>
      <c r="Q235" s="7"/>
      <c r="R235" s="7"/>
      <c r="S235" s="8"/>
    </row>
    <row r="236" spans="12:19" ht="12.75">
      <c r="L236" s="5"/>
      <c r="O236" s="7"/>
      <c r="P236" s="7"/>
      <c r="Q236" s="7"/>
      <c r="R236" s="7"/>
      <c r="S236" s="8"/>
    </row>
    <row r="237" spans="12:19" ht="12.75">
      <c r="L237" s="5"/>
      <c r="O237" s="7"/>
      <c r="P237" s="7"/>
      <c r="Q237" s="7"/>
      <c r="R237" s="7"/>
      <c r="S237" s="8"/>
    </row>
    <row r="238" spans="12:19" ht="12.75">
      <c r="L238" s="5"/>
      <c r="O238" s="7"/>
      <c r="P238" s="7"/>
      <c r="Q238" s="7"/>
      <c r="R238" s="7"/>
      <c r="S238" s="8"/>
    </row>
    <row r="239" spans="12:19" ht="12.75">
      <c r="L239" s="5"/>
      <c r="O239" s="7"/>
      <c r="P239" s="7"/>
      <c r="Q239" s="7"/>
      <c r="R239" s="7"/>
      <c r="S239" s="8"/>
    </row>
    <row r="240" spans="12:19" ht="12.75">
      <c r="L240" s="5"/>
      <c r="O240" s="7"/>
      <c r="P240" s="7"/>
      <c r="Q240" s="7"/>
      <c r="R240" s="7"/>
      <c r="S240" s="8"/>
    </row>
    <row r="241" spans="12:19" ht="12.75">
      <c r="L241" s="5"/>
      <c r="O241" s="7"/>
      <c r="P241" s="7"/>
      <c r="Q241" s="7"/>
      <c r="R241" s="7"/>
      <c r="S241" s="8"/>
    </row>
    <row r="242" spans="12:19" ht="12.75">
      <c r="L242" s="5"/>
      <c r="O242" s="7"/>
      <c r="P242" s="7"/>
      <c r="Q242" s="7"/>
      <c r="R242" s="7"/>
      <c r="S242" s="8"/>
    </row>
    <row r="243" spans="12:19" ht="12.75">
      <c r="L243" s="5"/>
      <c r="O243" s="7"/>
      <c r="P243" s="7"/>
      <c r="Q243" s="7"/>
      <c r="R243" s="7"/>
      <c r="S243" s="8"/>
    </row>
    <row r="244" spans="12:19" ht="12.75">
      <c r="L244" s="5"/>
      <c r="O244" s="7"/>
      <c r="P244" s="7"/>
      <c r="Q244" s="7"/>
      <c r="R244" s="7"/>
      <c r="S244" s="8"/>
    </row>
    <row r="245" spans="12:19" ht="12.75">
      <c r="L245" s="5"/>
      <c r="O245" s="7"/>
      <c r="P245" s="7"/>
      <c r="Q245" s="7"/>
      <c r="R245" s="7"/>
      <c r="S245" s="8"/>
    </row>
    <row r="246" spans="12:19" ht="12.75">
      <c r="L246" s="5"/>
      <c r="O246" s="7"/>
      <c r="P246" s="7"/>
      <c r="Q246" s="7"/>
      <c r="R246" s="7"/>
      <c r="S246" s="8"/>
    </row>
    <row r="247" spans="12:19" ht="12.75">
      <c r="L247" s="5"/>
      <c r="O247" s="7"/>
      <c r="P247" s="7"/>
      <c r="Q247" s="7"/>
      <c r="R247" s="7"/>
      <c r="S247" s="8"/>
    </row>
    <row r="248" spans="12:19" ht="12.75">
      <c r="L248" s="5"/>
      <c r="O248" s="7"/>
      <c r="P248" s="7"/>
      <c r="Q248" s="7"/>
      <c r="R248" s="7"/>
      <c r="S248" s="8"/>
    </row>
    <row r="249" spans="12:19" ht="12.75">
      <c r="L249" s="5"/>
      <c r="O249" s="7"/>
      <c r="P249" s="7"/>
      <c r="Q249" s="7"/>
      <c r="R249" s="7"/>
      <c r="S249" s="8"/>
    </row>
    <row r="250" spans="12:19" ht="12.75">
      <c r="L250" s="5"/>
      <c r="O250" s="7"/>
      <c r="P250" s="7"/>
      <c r="Q250" s="7"/>
      <c r="R250" s="7"/>
      <c r="S250" s="8"/>
    </row>
    <row r="251" spans="12:19" ht="12.75">
      <c r="L251" s="5"/>
      <c r="O251" s="7"/>
      <c r="P251" s="7"/>
      <c r="Q251" s="7"/>
      <c r="R251" s="7"/>
      <c r="S251" s="8"/>
    </row>
    <row r="252" spans="12:19" ht="12.75">
      <c r="L252" s="5"/>
      <c r="O252" s="7"/>
      <c r="P252" s="7"/>
      <c r="Q252" s="7"/>
      <c r="R252" s="7"/>
      <c r="S252" s="8"/>
    </row>
    <row r="253" spans="12:19" ht="12.75">
      <c r="L253" s="5"/>
      <c r="O253" s="7"/>
      <c r="P253" s="7"/>
      <c r="Q253" s="7"/>
      <c r="R253" s="7"/>
      <c r="S253" s="8"/>
    </row>
    <row r="254" spans="12:19" ht="12.75">
      <c r="L254" s="5"/>
      <c r="O254" s="7"/>
      <c r="P254" s="7"/>
      <c r="Q254" s="7"/>
      <c r="R254" s="7"/>
      <c r="S254" s="8"/>
    </row>
    <row r="255" spans="12:19" ht="12.75">
      <c r="L255" s="5"/>
      <c r="O255" s="7"/>
      <c r="P255" s="7"/>
      <c r="Q255" s="7"/>
      <c r="R255" s="7"/>
      <c r="S255" s="8"/>
    </row>
    <row r="256" spans="12:19" ht="12.75">
      <c r="L256" s="5"/>
      <c r="O256" s="7"/>
      <c r="P256" s="7"/>
      <c r="Q256" s="7"/>
      <c r="R256" s="7"/>
      <c r="S256" s="8"/>
    </row>
    <row r="257" spans="12:19" ht="12.75">
      <c r="L257" s="5"/>
      <c r="O257" s="7"/>
      <c r="P257" s="7"/>
      <c r="Q257" s="7"/>
      <c r="R257" s="7"/>
      <c r="S257" s="8"/>
    </row>
    <row r="258" spans="12:19" ht="12.75">
      <c r="L258" s="5"/>
      <c r="O258" s="7"/>
      <c r="P258" s="7"/>
      <c r="Q258" s="7"/>
      <c r="R258" s="7"/>
      <c r="S258" s="8"/>
    </row>
    <row r="259" spans="12:19" ht="12.75">
      <c r="L259" s="5"/>
      <c r="O259" s="7"/>
      <c r="P259" s="7"/>
      <c r="Q259" s="7"/>
      <c r="R259" s="7"/>
      <c r="S259" s="8"/>
    </row>
    <row r="260" spans="12:19" ht="12.75">
      <c r="L260" s="5"/>
      <c r="O260" s="7"/>
      <c r="P260" s="7"/>
      <c r="Q260" s="7"/>
      <c r="R260" s="7"/>
      <c r="S260" s="8"/>
    </row>
    <row r="261" spans="12:19" ht="12.75">
      <c r="L261" s="5"/>
      <c r="O261" s="7"/>
      <c r="P261" s="7"/>
      <c r="Q261" s="7"/>
      <c r="R261" s="7"/>
      <c r="S261" s="8"/>
    </row>
    <row r="262" spans="12:19" ht="12.75">
      <c r="L262" s="5"/>
      <c r="O262" s="7"/>
      <c r="P262" s="7"/>
      <c r="Q262" s="7"/>
      <c r="R262" s="7"/>
      <c r="S262" s="8"/>
    </row>
    <row r="263" spans="12:19" ht="12.75">
      <c r="L263" s="5"/>
      <c r="O263" s="7"/>
      <c r="P263" s="7"/>
      <c r="Q263" s="7"/>
      <c r="R263" s="7"/>
      <c r="S263" s="8"/>
    </row>
    <row r="264" spans="12:19" ht="12.75">
      <c r="L264" s="5"/>
      <c r="O264" s="7"/>
      <c r="P264" s="7"/>
      <c r="Q264" s="7"/>
      <c r="R264" s="7"/>
      <c r="S264" s="8"/>
    </row>
    <row r="265" spans="12:19" ht="12.75">
      <c r="L265" s="5"/>
      <c r="O265" s="7"/>
      <c r="P265" s="7"/>
      <c r="Q265" s="7"/>
      <c r="R265" s="7"/>
      <c r="S265" s="8"/>
    </row>
    <row r="266" spans="12:19" ht="12.75">
      <c r="L266" s="5"/>
      <c r="O266" s="7"/>
      <c r="P266" s="7"/>
      <c r="Q266" s="7"/>
      <c r="R266" s="7"/>
      <c r="S266" s="8"/>
    </row>
    <row r="267" spans="12:19" ht="12.75">
      <c r="L267" s="5"/>
      <c r="O267" s="7"/>
      <c r="P267" s="7"/>
      <c r="Q267" s="7"/>
      <c r="R267" s="7"/>
      <c r="S267" s="8"/>
    </row>
    <row r="268" spans="12:19" ht="12.75">
      <c r="L268" s="5"/>
      <c r="O268" s="7"/>
      <c r="P268" s="7"/>
      <c r="Q268" s="7"/>
      <c r="R268" s="7"/>
      <c r="S268" s="8"/>
    </row>
    <row r="269" spans="12:19" ht="12.75">
      <c r="L269" s="5"/>
      <c r="O269" s="7"/>
      <c r="P269" s="7"/>
      <c r="Q269" s="7"/>
      <c r="R269" s="7"/>
      <c r="S269" s="8"/>
    </row>
  </sheetData>
  <sheetProtection/>
  <mergeCells count="1">
    <mergeCell ref="A1:K1"/>
  </mergeCells>
  <printOptions gridLines="1"/>
  <pageMargins left="0.118110236220472" right="0.118110236220472" top="0.393700787401575" bottom="0.393700787401575" header="0.5" footer="0.5"/>
  <pageSetup horizontalDpi="240" verticalDpi="240" orientation="landscape" paperSize="9" scale="75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x</cp:lastModifiedBy>
  <cp:lastPrinted>1999-09-28T18:37:58Z</cp:lastPrinted>
  <dcterms:created xsi:type="dcterms:W3CDTF">2007-03-21T11:49:48Z</dcterms:created>
  <dcterms:modified xsi:type="dcterms:W3CDTF">2008-04-09T16:06:09Z</dcterms:modified>
  <cp:category/>
  <cp:version/>
  <cp:contentType/>
  <cp:contentStatus/>
</cp:coreProperties>
</file>